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slicerCaches/slicerCache1.xml" ContentType="application/vnd.ms-excel.slicerCache+xml"/>
  <Override PartName="/xl/slicers/slicer1.xml" ContentType="application/vnd.ms-excel.slicer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1780" yWindow="1960" windowWidth="25040" windowHeight="13760" tabRatio="500" firstSheet="6" activeTab="10"/>
  </bookViews>
  <sheets>
    <sheet name="TeamReport" sheetId="5" state="hidden" r:id="rId1"/>
    <sheet name="PlayerReport" sheetId="6" state="hidden" r:id="rId2"/>
    <sheet name="FormulaReport" sheetId="7" state="hidden" r:id="rId3"/>
    <sheet name="ControlPanel" sheetId="1" state="hidden" r:id="rId4"/>
    <sheet name="Database" sheetId="3" state="hidden" r:id="rId5"/>
    <sheet name="Pivots" sheetId="9" state="hidden" r:id="rId6"/>
    <sheet name="U13" sheetId="10" r:id="rId7"/>
    <sheet name="U14" sheetId="19" r:id="rId8"/>
    <sheet name="U15" sheetId="21" r:id="rId9"/>
    <sheet name="U16" sheetId="22" r:id="rId10"/>
    <sheet name="U19" sheetId="23" r:id="rId11"/>
  </sheets>
  <definedNames>
    <definedName name="listMeasures" localSheetId="7">TBLDatabase[[#Headers],[Jump (cm)]:[Strength - MTP/BW Ratio (N/kg)]]</definedName>
    <definedName name="listMeasures" localSheetId="8">TBLDatabase[[#Headers],[Jump (cm)]:[Strength - MTP/BW Ratio (N/kg)]]</definedName>
    <definedName name="listMeasures" localSheetId="9">TBLDatabase[[#Headers],[Jump (cm)]:[Strength - MTP/BW Ratio (N/kg)]]</definedName>
    <definedName name="listMeasures" localSheetId="10">TBLDatabase[[#Headers],[Jump (cm)]:[Strength - MTP/BW Ratio (N/kg)]]</definedName>
    <definedName name="listMeasures">TBLDatabase[[#Headers],[Jump (cm)]:[Strength - MTP/BW Ratio (N/kg)]]</definedName>
    <definedName name="listPlayerNames">ControlPanel!$C$4:$C$22</definedName>
    <definedName name="listPosition">ControlPanel!$E$4:$E$9</definedName>
    <definedName name="listTestPeriods">ControlPanel!$A$4:$A$15</definedName>
    <definedName name="Slicer_Test_Label">#N/A</definedName>
  </definedNames>
  <calcPr calcId="140001" concurrentCalc="0"/>
  <pivotCaches>
    <pivotCache cacheId="1" r:id="rId12"/>
  </pivotCaches>
  <extLst>
    <ext xmlns:mx="http://schemas.microsoft.com/office/mac/excel/2008/main" uri="{7523E5D3-25F3-A5E0-1632-64F254C22452}">
      <mx:ArchID Flags="2"/>
    </ext>
    <ext xmlns:x14="http://schemas.microsoft.com/office/spreadsheetml/2009/9/main" uri="{BBE1A952-AA13-448e-AADC-164F8A28A991}">
      <x14:slicerCaches>
        <x14:slicerCache r:id="rId1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5" i="23" l="1"/>
  <c r="T45" i="23"/>
  <c r="O45" i="23"/>
  <c r="N45" i="23"/>
  <c r="I45" i="23"/>
  <c r="H45" i="23"/>
  <c r="C45" i="23"/>
  <c r="B45" i="23"/>
  <c r="U35" i="22"/>
  <c r="T35" i="22"/>
  <c r="O35" i="22"/>
  <c r="N35" i="22"/>
  <c r="I35" i="22"/>
  <c r="H35" i="22"/>
  <c r="C35" i="22"/>
  <c r="B35" i="22"/>
  <c r="U35" i="21"/>
  <c r="T35" i="21"/>
  <c r="O35" i="21"/>
  <c r="N35" i="21"/>
  <c r="I35" i="21"/>
  <c r="H35" i="21"/>
  <c r="C35" i="21"/>
  <c r="B35" i="21"/>
  <c r="U35" i="19"/>
  <c r="T35" i="19"/>
  <c r="O35" i="19"/>
  <c r="N35" i="19"/>
  <c r="I35" i="19"/>
  <c r="H35" i="19"/>
  <c r="C35" i="19"/>
  <c r="B35" i="19"/>
  <c r="U30" i="10"/>
  <c r="T30" i="10"/>
  <c r="O30" i="10"/>
  <c r="N30" i="10"/>
  <c r="I30" i="10"/>
  <c r="H30" i="10"/>
  <c r="C30" i="10"/>
  <c r="B30" i="10"/>
  <c r="J175" i="3"/>
  <c r="I175" i="3"/>
  <c r="H175" i="3"/>
  <c r="G175" i="3"/>
  <c r="A175" i="3"/>
  <c r="N44" i="3"/>
  <c r="N49" i="3"/>
  <c r="N83" i="3"/>
  <c r="N74" i="3"/>
  <c r="N43" i="3"/>
  <c r="N26" i="3"/>
  <c r="N100" i="3"/>
  <c r="N67" i="3"/>
  <c r="N102" i="3"/>
  <c r="N79" i="3"/>
  <c r="N50" i="3"/>
  <c r="N86" i="3"/>
  <c r="N11" i="3"/>
  <c r="N27" i="3"/>
  <c r="N87" i="3"/>
  <c r="N99" i="3"/>
  <c r="N75" i="3"/>
  <c r="N68" i="3"/>
  <c r="N82" i="3"/>
  <c r="N78" i="3"/>
  <c r="N141" i="3"/>
  <c r="N120" i="3"/>
  <c r="N130" i="3"/>
  <c r="N97" i="3"/>
  <c r="N107" i="3"/>
  <c r="N105" i="3"/>
  <c r="N112" i="3"/>
  <c r="N134" i="3"/>
  <c r="N88" i="3"/>
  <c r="N52" i="3"/>
  <c r="N132" i="3"/>
  <c r="N124" i="3"/>
  <c r="N57" i="3"/>
  <c r="N14" i="3"/>
  <c r="N76" i="3"/>
  <c r="N144" i="3"/>
  <c r="N171" i="3"/>
  <c r="N90" i="3"/>
  <c r="N167" i="3"/>
  <c r="N29" i="3"/>
  <c r="N116" i="3"/>
  <c r="N108" i="3"/>
  <c r="N93" i="3"/>
  <c r="N16" i="3"/>
  <c r="N21" i="3"/>
  <c r="N137" i="3"/>
  <c r="N12" i="3"/>
  <c r="N63" i="3"/>
  <c r="N72" i="3"/>
  <c r="N65" i="3"/>
  <c r="N85" i="3"/>
  <c r="N34" i="3"/>
  <c r="N173" i="3"/>
  <c r="N54" i="3"/>
  <c r="N8" i="3"/>
  <c r="N150" i="3"/>
  <c r="N59" i="3"/>
  <c r="N128" i="3"/>
  <c r="N159" i="3"/>
  <c r="N118" i="3"/>
  <c r="N160" i="3"/>
  <c r="N32" i="3"/>
  <c r="N70" i="3"/>
  <c r="N62" i="3"/>
  <c r="N98" i="3"/>
  <c r="N61" i="3"/>
  <c r="N64" i="3"/>
  <c r="N37" i="3"/>
  <c r="N23" i="3"/>
  <c r="N142" i="3"/>
  <c r="N40" i="3"/>
  <c r="N166" i="3"/>
  <c r="N158" i="3"/>
  <c r="N22" i="3"/>
  <c r="N154" i="3"/>
  <c r="N51" i="3"/>
  <c r="N39" i="3"/>
  <c r="N152" i="3"/>
  <c r="N48" i="3"/>
  <c r="N126" i="3"/>
  <c r="N18" i="3"/>
  <c r="N45" i="3"/>
  <c r="N148" i="3"/>
  <c r="N56" i="3"/>
  <c r="N162" i="3"/>
  <c r="N80" i="3"/>
  <c r="N28" i="3"/>
  <c r="N101" i="3"/>
  <c r="N172" i="3"/>
  <c r="N10" i="3"/>
  <c r="N15" i="3"/>
  <c r="N94" i="3"/>
  <c r="N168" i="3"/>
  <c r="N125" i="3"/>
  <c r="N145" i="3"/>
  <c r="N33" i="3"/>
  <c r="N117" i="3"/>
  <c r="N133" i="3"/>
  <c r="N77" i="3"/>
  <c r="N58" i="3"/>
  <c r="N17" i="3"/>
  <c r="N91" i="3"/>
  <c r="N109" i="3"/>
  <c r="N30" i="3"/>
  <c r="N20" i="3"/>
  <c r="N170" i="3"/>
  <c r="N123" i="3"/>
  <c r="N147" i="3"/>
  <c r="N122" i="3"/>
  <c r="N103" i="3"/>
  <c r="N110" i="3"/>
  <c r="N136" i="3"/>
  <c r="N164" i="3"/>
  <c r="N156" i="3"/>
  <c r="N139" i="3"/>
  <c r="N165" i="3"/>
  <c r="N111" i="3"/>
  <c r="N169" i="3"/>
  <c r="N115" i="3"/>
  <c r="N135" i="3"/>
  <c r="N157" i="3"/>
  <c r="N146" i="3"/>
  <c r="N140" i="3"/>
  <c r="N114" i="3"/>
  <c r="N151" i="3"/>
  <c r="N66" i="3"/>
  <c r="N9" i="3"/>
  <c r="N13" i="3"/>
  <c r="N174" i="3"/>
  <c r="N35" i="3"/>
  <c r="N129" i="3"/>
  <c r="N55" i="3"/>
  <c r="N119" i="3"/>
  <c r="N113" i="3"/>
  <c r="N121" i="3"/>
  <c r="N60" i="3"/>
  <c r="N53" i="3"/>
  <c r="N46" i="3"/>
  <c r="N106" i="3"/>
  <c r="N131" i="3"/>
  <c r="N89" i="3"/>
  <c r="N25" i="3"/>
  <c r="N161" i="3"/>
  <c r="N104" i="3"/>
  <c r="N96" i="3"/>
  <c r="N92" i="3"/>
  <c r="N143" i="3"/>
  <c r="N95" i="3"/>
  <c r="N42" i="3"/>
  <c r="N41" i="3"/>
  <c r="N138" i="3"/>
  <c r="N84" i="3"/>
  <c r="N38" i="3"/>
  <c r="N155" i="3"/>
  <c r="N153" i="3"/>
  <c r="N24" i="3"/>
  <c r="N19" i="3"/>
  <c r="N81" i="3"/>
  <c r="N69" i="3"/>
  <c r="N71" i="3"/>
  <c r="N36" i="3"/>
  <c r="N47" i="3"/>
  <c r="N31" i="3"/>
  <c r="N163" i="3"/>
  <c r="N149" i="3"/>
  <c r="N127" i="3"/>
  <c r="N73" i="3"/>
  <c r="N175" i="3"/>
  <c r="D73" i="3"/>
  <c r="D127" i="3"/>
  <c r="D149" i="3"/>
  <c r="D163" i="3"/>
  <c r="D31" i="3"/>
  <c r="D47" i="3"/>
  <c r="D36" i="3"/>
  <c r="D71" i="3"/>
  <c r="D69" i="3"/>
  <c r="D81" i="3"/>
  <c r="D19" i="3"/>
  <c r="D24" i="3"/>
  <c r="D153" i="3"/>
  <c r="D155" i="3"/>
  <c r="D38" i="3"/>
  <c r="D84" i="3"/>
  <c r="D138" i="3"/>
  <c r="D41" i="3"/>
  <c r="D42" i="3"/>
  <c r="D95" i="3"/>
  <c r="D143" i="3"/>
  <c r="D92" i="3"/>
  <c r="D96" i="3"/>
  <c r="D104" i="3"/>
  <c r="D161" i="3"/>
  <c r="D25" i="3"/>
  <c r="D89" i="3"/>
  <c r="D131" i="3"/>
  <c r="D106" i="3"/>
  <c r="D46" i="3"/>
  <c r="D53" i="3"/>
  <c r="D60" i="3"/>
  <c r="D121" i="3"/>
  <c r="D113" i="3"/>
  <c r="D119" i="3"/>
  <c r="D55" i="3"/>
  <c r="D129" i="3"/>
  <c r="D35" i="3"/>
  <c r="D174" i="3"/>
  <c r="D13" i="3"/>
  <c r="D9" i="3"/>
  <c r="D66" i="3"/>
  <c r="D151" i="3"/>
  <c r="D114" i="3"/>
  <c r="D140" i="3"/>
  <c r="D146" i="3"/>
  <c r="D157" i="3"/>
  <c r="D135" i="3"/>
  <c r="D115" i="3"/>
  <c r="D169" i="3"/>
  <c r="D111" i="3"/>
  <c r="D165" i="3"/>
  <c r="D139" i="3"/>
  <c r="D156" i="3"/>
  <c r="D164" i="3"/>
  <c r="D136" i="3"/>
  <c r="D110" i="3"/>
  <c r="D103" i="3"/>
  <c r="D122" i="3"/>
  <c r="D147" i="3"/>
  <c r="D123" i="3"/>
  <c r="D170" i="3"/>
  <c r="D10" i="3"/>
  <c r="D15" i="3"/>
  <c r="D94" i="3"/>
  <c r="D168" i="3"/>
  <c r="D125" i="3"/>
  <c r="D145" i="3"/>
  <c r="D33" i="3"/>
  <c r="D117" i="3"/>
  <c r="D133" i="3"/>
  <c r="D77" i="3"/>
  <c r="D58" i="3"/>
  <c r="D17" i="3"/>
  <c r="D91" i="3"/>
  <c r="D109" i="3"/>
  <c r="D30" i="3"/>
  <c r="D20" i="3"/>
  <c r="D172" i="3"/>
  <c r="D101" i="3"/>
  <c r="D28" i="3"/>
  <c r="D80" i="3"/>
  <c r="D162" i="3"/>
  <c r="D56" i="3"/>
  <c r="D148" i="3"/>
  <c r="D45" i="3"/>
  <c r="D18" i="3"/>
  <c r="D126" i="3"/>
  <c r="D48" i="3"/>
  <c r="D152" i="3"/>
  <c r="D39" i="3"/>
  <c r="D51" i="3"/>
  <c r="D154" i="3"/>
  <c r="D22" i="3"/>
  <c r="D158" i="3"/>
  <c r="D166" i="3"/>
  <c r="D40" i="3"/>
  <c r="D142" i="3"/>
  <c r="D23" i="3"/>
  <c r="D37" i="3"/>
  <c r="D64" i="3"/>
  <c r="D61" i="3"/>
  <c r="D98" i="3"/>
  <c r="D62" i="3"/>
  <c r="D70" i="3"/>
  <c r="D32" i="3"/>
  <c r="D160" i="3"/>
  <c r="D118" i="3"/>
  <c r="D159" i="3"/>
  <c r="D137" i="3"/>
  <c r="D12" i="3"/>
  <c r="D63" i="3"/>
  <c r="D72" i="3"/>
  <c r="D65" i="3"/>
  <c r="D85" i="3"/>
  <c r="D34" i="3"/>
  <c r="D173" i="3"/>
  <c r="D54" i="3"/>
  <c r="D8" i="3"/>
  <c r="D150" i="3"/>
  <c r="D59" i="3"/>
  <c r="D128" i="3"/>
  <c r="D21" i="3"/>
  <c r="D16" i="3"/>
  <c r="D93" i="3"/>
  <c r="D116" i="3"/>
  <c r="D108" i="3"/>
  <c r="D167" i="3"/>
  <c r="D29" i="3"/>
  <c r="D90" i="3"/>
  <c r="G3" i="7"/>
  <c r="G4" i="7"/>
  <c r="G11" i="7"/>
  <c r="F4" i="7"/>
  <c r="E4" i="7"/>
  <c r="D4" i="7"/>
  <c r="D44" i="3"/>
  <c r="D49" i="3"/>
  <c r="D83" i="3"/>
  <c r="D74" i="3"/>
  <c r="D43" i="3"/>
  <c r="D26" i="3"/>
  <c r="D100" i="3"/>
  <c r="D67" i="3"/>
  <c r="D102" i="3"/>
  <c r="D79" i="3"/>
  <c r="D50" i="3"/>
  <c r="D86" i="3"/>
  <c r="D11" i="3"/>
  <c r="D27" i="3"/>
  <c r="D87" i="3"/>
  <c r="D99" i="3"/>
  <c r="D75" i="3"/>
  <c r="D68" i="3"/>
  <c r="D82" i="3"/>
  <c r="D78" i="3"/>
  <c r="D141" i="3"/>
  <c r="D120" i="3"/>
  <c r="D130" i="3"/>
  <c r="D97" i="3"/>
  <c r="D107" i="3"/>
  <c r="D105" i="3"/>
  <c r="D112" i="3"/>
  <c r="D134" i="3"/>
  <c r="D88" i="3"/>
  <c r="D52" i="3"/>
  <c r="D132" i="3"/>
  <c r="D124" i="3"/>
  <c r="D57" i="3"/>
  <c r="D14" i="3"/>
  <c r="D76" i="3"/>
  <c r="D144" i="3"/>
  <c r="D171" i="3"/>
  <c r="B7" i="7"/>
  <c r="C7" i="7"/>
  <c r="B8" i="7"/>
  <c r="C8" i="7"/>
  <c r="B9" i="7"/>
  <c r="C9" i="7"/>
  <c r="B10" i="7"/>
  <c r="C10" i="7"/>
  <c r="B6" i="7"/>
  <c r="C6" i="7"/>
  <c r="E11" i="7"/>
  <c r="D11" i="7"/>
  <c r="F11" i="7"/>
  <c r="G10" i="7"/>
  <c r="D10" i="7"/>
  <c r="F6" i="7"/>
  <c r="D7" i="7"/>
  <c r="E6" i="7"/>
  <c r="D8" i="7"/>
  <c r="G8" i="7"/>
  <c r="G7" i="7"/>
  <c r="D6" i="7"/>
  <c r="F10" i="7"/>
  <c r="F8" i="7"/>
  <c r="F7" i="7"/>
  <c r="G6" i="7"/>
  <c r="E10" i="7"/>
  <c r="E8" i="7"/>
  <c r="E7" i="7"/>
  <c r="E9" i="7"/>
  <c r="D9" i="7"/>
  <c r="G9" i="7"/>
  <c r="F9" i="7"/>
</calcChain>
</file>

<file path=xl/sharedStrings.xml><?xml version="1.0" encoding="utf-8"?>
<sst xmlns="http://schemas.openxmlformats.org/spreadsheetml/2006/main" count="1344" uniqueCount="237">
  <si>
    <t>Lance Wallace</t>
  </si>
  <si>
    <t>Andy Johnson</t>
  </si>
  <si>
    <t>Mike Potter</t>
  </si>
  <si>
    <t>Chris Jackson</t>
  </si>
  <si>
    <t>Ronnie Cowan</t>
  </si>
  <si>
    <t>Nate Christensen</t>
  </si>
  <si>
    <t>Geoff Powrie</t>
  </si>
  <si>
    <t>Calvin Wood</t>
  </si>
  <si>
    <t>Gary Parks</t>
  </si>
  <si>
    <t>Kyle Watts</t>
  </si>
  <si>
    <t>Date</t>
  </si>
  <si>
    <t>Test Label</t>
  </si>
  <si>
    <t>Athlete Name</t>
  </si>
  <si>
    <t>Position</t>
  </si>
  <si>
    <t>Test 1</t>
  </si>
  <si>
    <t>Test 2</t>
  </si>
  <si>
    <t>Test 3</t>
  </si>
  <si>
    <t>Test 4</t>
  </si>
  <si>
    <t>Defender</t>
  </si>
  <si>
    <t>Attacker</t>
  </si>
  <si>
    <t>Midfield</t>
  </si>
  <si>
    <t>Strength - MTP Max Force (N)</t>
  </si>
  <si>
    <t>Power - CMJ (cm)</t>
  </si>
  <si>
    <t>Bodyweight (kg)</t>
  </si>
  <si>
    <t>Speed - 5m (s)</t>
  </si>
  <si>
    <t>Strength - MTP/BW Ratio (N/kg)</t>
  </si>
  <si>
    <t>Descriptors - You can filter and report by these [Adding more e.g. Team, Phase, Year can be useful]</t>
  </si>
  <si>
    <t>Test Periods</t>
  </si>
  <si>
    <t>Measures - Your raw data - make it easy to paste data in from raw files</t>
  </si>
  <si>
    <t>Derived data - calculated from the raw data</t>
  </si>
  <si>
    <t>Control Panel Lists</t>
  </si>
  <si>
    <t>Player Names</t>
  </si>
  <si>
    <t>Positions</t>
  </si>
  <si>
    <t>Test 5</t>
  </si>
  <si>
    <t>Grand Total</t>
  </si>
  <si>
    <t xml:space="preserve">Power - CMJ (cm) </t>
  </si>
  <si>
    <t xml:space="preserve">Strength - MTP/BW Ratio (N/kg) </t>
  </si>
  <si>
    <t xml:space="preserve">Power - CMJ (cm)  </t>
  </si>
  <si>
    <t xml:space="preserve">Strength - MTP/BW Ratio (N/kg)  </t>
  </si>
  <si>
    <t>Column Labels</t>
  </si>
  <si>
    <t>Values</t>
  </si>
  <si>
    <t>REPORT</t>
  </si>
  <si>
    <t>← Select</t>
  </si>
  <si>
    <t>Test</t>
  </si>
  <si>
    <t>Row</t>
  </si>
  <si>
    <t>Helper</t>
  </si>
  <si>
    <t>Pos Avg</t>
  </si>
  <si>
    <t>Column1</t>
  </si>
  <si>
    <t>Age Group</t>
  </si>
  <si>
    <t>Dyfan Thomas</t>
  </si>
  <si>
    <t>Harry Smith</t>
  </si>
  <si>
    <t>Oli</t>
  </si>
  <si>
    <t>Josh Williams</t>
  </si>
  <si>
    <t>Dom Jenkins</t>
  </si>
  <si>
    <t>Callum Tipper</t>
  </si>
  <si>
    <t>Toby Gallagher-Keaver</t>
  </si>
  <si>
    <t>Jack Wissett</t>
  </si>
  <si>
    <t>Will Ebberell</t>
  </si>
  <si>
    <t>Liam Moss</t>
  </si>
  <si>
    <t>Jack Western</t>
  </si>
  <si>
    <t>Owen Czerniak</t>
  </si>
  <si>
    <t>Alex Palmer</t>
  </si>
  <si>
    <t>Dan Lloyd</t>
  </si>
  <si>
    <t>Reagan Jones</t>
  </si>
  <si>
    <t>Steffan Knight</t>
  </si>
  <si>
    <t>Kane Edwardson</t>
  </si>
  <si>
    <t>Jake Harper</t>
  </si>
  <si>
    <t>Matty Atkinson</t>
  </si>
  <si>
    <t>Levi Parry</t>
  </si>
  <si>
    <t>Jump (cm)</t>
  </si>
  <si>
    <t>20m Sprint (s)</t>
  </si>
  <si>
    <t>5-0-5 Agility (s)</t>
  </si>
  <si>
    <t>30:15</t>
  </si>
  <si>
    <t>U16</t>
  </si>
  <si>
    <t>Owen Hallmark</t>
  </si>
  <si>
    <t>Marcus Connor-Astreos</t>
  </si>
  <si>
    <t>Michael Follis</t>
  </si>
  <si>
    <t>Joel Gray</t>
  </si>
  <si>
    <t>Leo Sumner</t>
  </si>
  <si>
    <t>Lee Rodgers</t>
  </si>
  <si>
    <t>Lewis Hopwood</t>
  </si>
  <si>
    <t>Nathen Jones</t>
  </si>
  <si>
    <t>James Worthington</t>
  </si>
  <si>
    <t>Elliot Evans</t>
  </si>
  <si>
    <t>U13</t>
  </si>
  <si>
    <t>Morley R ??</t>
  </si>
  <si>
    <t>Matty Dewhurst</t>
  </si>
  <si>
    <t>Ethan Hanson</t>
  </si>
  <si>
    <t>Jack W</t>
  </si>
  <si>
    <t>Eaffi E</t>
  </si>
  <si>
    <t>Will N</t>
  </si>
  <si>
    <t>Jay Bell</t>
  </si>
  <si>
    <t>Tom N</t>
  </si>
  <si>
    <t>Cameron Ellis</t>
  </si>
  <si>
    <t>Lucas Jones</t>
  </si>
  <si>
    <t>Jay Mountain</t>
  </si>
  <si>
    <t>Ben Hes..</t>
  </si>
  <si>
    <t>Leon Bennett</t>
  </si>
  <si>
    <t>Ben F</t>
  </si>
  <si>
    <t>FITNESS TESTING DATABASE - TEST REPORTING PART 3</t>
  </si>
  <si>
    <t>Ben On</t>
  </si>
  <si>
    <t>Oliver</t>
  </si>
  <si>
    <t>Ben C</t>
  </si>
  <si>
    <t>Harrison</t>
  </si>
  <si>
    <t>Jack J</t>
  </si>
  <si>
    <t>Harry</t>
  </si>
  <si>
    <t>James</t>
  </si>
  <si>
    <t>Charlie</t>
  </si>
  <si>
    <t>Zac</t>
  </si>
  <si>
    <t>Ethan</t>
  </si>
  <si>
    <t>Adam P</t>
  </si>
  <si>
    <t>Sam</t>
  </si>
  <si>
    <t>Finley</t>
  </si>
  <si>
    <t>Mackenzie</t>
  </si>
  <si>
    <t>Sunny</t>
  </si>
  <si>
    <t>Luke</t>
  </si>
  <si>
    <t>U15</t>
  </si>
  <si>
    <t>U19</t>
  </si>
  <si>
    <t>Swino</t>
  </si>
  <si>
    <t>Jack H</t>
  </si>
  <si>
    <t>Harley S</t>
  </si>
  <si>
    <t>Jordan</t>
  </si>
  <si>
    <t>George</t>
  </si>
  <si>
    <t>Coel</t>
  </si>
  <si>
    <t>Cal B</t>
  </si>
  <si>
    <t>Owen M</t>
  </si>
  <si>
    <t>Conor H</t>
  </si>
  <si>
    <t>Tom B</t>
  </si>
  <si>
    <t>Sully</t>
  </si>
  <si>
    <t>Bru</t>
  </si>
  <si>
    <t>Sam H</t>
  </si>
  <si>
    <t>Sam F</t>
  </si>
  <si>
    <t>Dawson</t>
  </si>
  <si>
    <t>Max M</t>
  </si>
  <si>
    <t>Ben L</t>
  </si>
  <si>
    <t>Dan S</t>
  </si>
  <si>
    <t>Ryan S</t>
  </si>
  <si>
    <t>Ethan G</t>
  </si>
  <si>
    <t>Taylor A</t>
  </si>
  <si>
    <t>Jacob B</t>
  </si>
  <si>
    <t>Cam R</t>
  </si>
  <si>
    <t>Junior</t>
  </si>
  <si>
    <t>U14</t>
  </si>
  <si>
    <t>Conor C</t>
  </si>
  <si>
    <t>Dylan M</t>
  </si>
  <si>
    <t>(blank)</t>
  </si>
  <si>
    <t>(blank) Average</t>
  </si>
  <si>
    <t>Row Labels</t>
  </si>
  <si>
    <t>Sum of 20m Sprint (s)</t>
  </si>
  <si>
    <t>Sum of 5-0-5 Agility (s)</t>
  </si>
  <si>
    <t>Sum of 30:15</t>
  </si>
  <si>
    <t>Average of Jump (cm)</t>
  </si>
  <si>
    <t>Connahs Quay Nomads FC</t>
  </si>
  <si>
    <t>Academy Physical Testing Results</t>
  </si>
  <si>
    <t>Team Average</t>
  </si>
  <si>
    <t>Academy Average</t>
  </si>
  <si>
    <t>U19 / Scholars</t>
  </si>
  <si>
    <t>17.7.17</t>
  </si>
  <si>
    <t>25.5.17</t>
  </si>
  <si>
    <t>Jay Jay Bell</t>
  </si>
  <si>
    <t>Aidan Johnson</t>
  </si>
  <si>
    <t>Ben Hesketh</t>
  </si>
  <si>
    <t>Jack Williams</t>
  </si>
  <si>
    <t>Morgan Roberts</t>
  </si>
  <si>
    <t>Charlie Davies</t>
  </si>
  <si>
    <t>Ben Farley</t>
  </si>
  <si>
    <t>Tom Norwood</t>
  </si>
  <si>
    <t>Ben Malone</t>
  </si>
  <si>
    <t>Will Nash</t>
  </si>
  <si>
    <t>Tom  Norwood</t>
  </si>
  <si>
    <t>Raffi Endemano</t>
  </si>
  <si>
    <t>Will Ebbrell</t>
  </si>
  <si>
    <t>James Mallon</t>
  </si>
  <si>
    <t>Oli Johnson</t>
  </si>
  <si>
    <t>Toby Gallagher-Keenan</t>
  </si>
  <si>
    <t>James Tyson</t>
  </si>
  <si>
    <t>Sam Donnally</t>
  </si>
  <si>
    <t>Harry Challiner</t>
  </si>
  <si>
    <t>Adam Pettitt</t>
  </si>
  <si>
    <t>Ben Cotgreave</t>
  </si>
  <si>
    <t>Zak Tyler-Holkind</t>
  </si>
  <si>
    <t>Charlie Holland</t>
  </si>
  <si>
    <t>Mckenzie James</t>
  </si>
  <si>
    <t>Ethan Bridge</t>
  </si>
  <si>
    <t>Luke Fenny-Williams</t>
  </si>
  <si>
    <t>Finley Holt</t>
  </si>
  <si>
    <t>Daniel Carthy</t>
  </si>
  <si>
    <t>Callum Manley</t>
  </si>
  <si>
    <t>Taewoo Kim</t>
  </si>
  <si>
    <t>Karter</t>
  </si>
  <si>
    <t>Joe S</t>
  </si>
  <si>
    <t>Jay L</t>
  </si>
  <si>
    <t>Joe L</t>
  </si>
  <si>
    <t>Craig C</t>
  </si>
  <si>
    <t>Oscar H</t>
  </si>
  <si>
    <t>Jake S</t>
  </si>
  <si>
    <t>Connor C</t>
  </si>
  <si>
    <t>Callum B</t>
  </si>
  <si>
    <t>Harry W</t>
  </si>
  <si>
    <t>Charlie R</t>
  </si>
  <si>
    <t>Daniel S</t>
  </si>
  <si>
    <t>Cameron R</t>
  </si>
  <si>
    <t>Max Moore</t>
  </si>
  <si>
    <t>Jack S</t>
  </si>
  <si>
    <t>Finley holt</t>
  </si>
  <si>
    <t>Ben Leeman</t>
  </si>
  <si>
    <t>Liam Bruford</t>
  </si>
  <si>
    <t>Callum Bennett</t>
  </si>
  <si>
    <t>Cameron Ramsay</t>
  </si>
  <si>
    <t>Charlie Roberts</t>
  </si>
  <si>
    <t>Coel Lambert</t>
  </si>
  <si>
    <t>Conor Courtnell</t>
  </si>
  <si>
    <t>Conor Harwood</t>
  </si>
  <si>
    <t>Craig Chisholm</t>
  </si>
  <si>
    <t>Daniel Smith</t>
  </si>
  <si>
    <t>Dawson Bucther</t>
  </si>
  <si>
    <t>Dylan Mackie</t>
  </si>
  <si>
    <t>Ethan Galt</t>
  </si>
  <si>
    <t>George Williams</t>
  </si>
  <si>
    <t>Harry Wilkes</t>
  </si>
  <si>
    <t>Jack Harvey</t>
  </si>
  <si>
    <t>Jack Swinnerton</t>
  </si>
  <si>
    <t>Jacob Barratt</t>
  </si>
  <si>
    <t>Jake Stinton</t>
  </si>
  <si>
    <t>Jay Loyden</t>
  </si>
  <si>
    <t>Joe Lewis</t>
  </si>
  <si>
    <t>Joe Sullivan</t>
  </si>
  <si>
    <t>Jordan Manley</t>
  </si>
  <si>
    <t>Junior Scott</t>
  </si>
  <si>
    <t>Karter Cutler-Evans</t>
  </si>
  <si>
    <t>Oscar Hamilton</t>
  </si>
  <si>
    <t>Owen Manley</t>
  </si>
  <si>
    <t>Ryan Sharp</t>
  </si>
  <si>
    <t>Sam Fowles</t>
  </si>
  <si>
    <t>Sam Haley</t>
  </si>
  <si>
    <t>Taylor Ascroft</t>
  </si>
  <si>
    <t>Thomas Bridges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</si>
</sst>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mm/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scheme val="minor"/>
    </font>
    <font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4C5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theme="1"/>
      </top>
      <bottom/>
      <diagonal/>
    </border>
  </borders>
  <cellStyleXfs count="43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3" borderId="0" xfId="0" applyFill="1"/>
    <xf numFmtId="164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4" borderId="0" xfId="0" applyFill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pivotButton="1"/>
    <xf numFmtId="0" fontId="0" fillId="0" borderId="0" xfId="0" applyNumberFormat="1"/>
    <xf numFmtId="1" fontId="0" fillId="0" borderId="0" xfId="0" applyNumberFormat="1"/>
    <xf numFmtId="164" fontId="0" fillId="0" borderId="0" xfId="0" applyNumberFormat="1"/>
    <xf numFmtId="0" fontId="4" fillId="0" borderId="0" xfId="0" applyFont="1"/>
    <xf numFmtId="0" fontId="0" fillId="0" borderId="0" xfId="0" applyAlignment="1">
      <alignment wrapText="1"/>
    </xf>
    <xf numFmtId="0" fontId="0" fillId="0" borderId="4" xfId="0" applyBorder="1"/>
    <xf numFmtId="14" fontId="0" fillId="0" borderId="4" xfId="0" applyNumberFormat="1" applyBorder="1"/>
    <xf numFmtId="2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/>
    <xf numFmtId="0" fontId="0" fillId="0" borderId="4" xfId="0" applyFill="1" applyBorder="1"/>
    <xf numFmtId="2" fontId="0" fillId="0" borderId="4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164" fontId="1" fillId="6" borderId="12" xfId="0" applyNumberFormat="1" applyFont="1" applyFill="1" applyBorder="1" applyAlignment="1">
      <alignment horizontal="center"/>
    </xf>
    <xf numFmtId="164" fontId="1" fillId="6" borderId="13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Fill="1" applyBorder="1"/>
    <xf numFmtId="0" fontId="4" fillId="0" borderId="0" xfId="0" applyFont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right"/>
    </xf>
    <xf numFmtId="0" fontId="9" fillId="0" borderId="0" xfId="0" applyFont="1"/>
    <xf numFmtId="0" fontId="0" fillId="0" borderId="0" xfId="0" applyFill="1"/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Border="1"/>
    <xf numFmtId="0" fontId="0" fillId="0" borderId="15" xfId="0" applyFill="1" applyBorder="1"/>
    <xf numFmtId="0" fontId="0" fillId="0" borderId="10" xfId="0" applyFill="1" applyBorder="1"/>
    <xf numFmtId="0" fontId="0" fillId="0" borderId="14" xfId="0" applyBorder="1"/>
    <xf numFmtId="165" fontId="0" fillId="0" borderId="0" xfId="0" applyNumberFormat="1"/>
    <xf numFmtId="165" fontId="0" fillId="0" borderId="0" xfId="0" applyNumberFormat="1" applyBorder="1"/>
    <xf numFmtId="0" fontId="0" fillId="2" borderId="0" xfId="0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Border="1" applyAlignment="1">
      <alignment horizontal="left"/>
    </xf>
    <xf numFmtId="0" fontId="0" fillId="4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1" fillId="6" borderId="1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7" borderId="15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5" xfId="0" applyFill="1" applyBorder="1"/>
    <xf numFmtId="0" fontId="0" fillId="9" borderId="15" xfId="0" applyFill="1" applyBorder="1"/>
    <xf numFmtId="0" fontId="0" fillId="9" borderId="10" xfId="0" applyFill="1" applyBorder="1"/>
    <xf numFmtId="0" fontId="0" fillId="9" borderId="15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0" fontId="0" fillId="7" borderId="15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6" xfId="0" applyFill="1" applyBorder="1"/>
    <xf numFmtId="0" fontId="0" fillId="8" borderId="12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0" fillId="7" borderId="10" xfId="0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11" xfId="0" applyFill="1" applyBorder="1"/>
    <xf numFmtId="2" fontId="1" fillId="0" borderId="0" xfId="0" applyNumberFormat="1" applyFont="1" applyAlignment="1">
      <alignment horizontal="right"/>
    </xf>
    <xf numFmtId="2" fontId="1" fillId="6" borderId="1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Fill="1" applyBorder="1"/>
    <xf numFmtId="164" fontId="1" fillId="6" borderId="14" xfId="0" applyNumberFormat="1" applyFon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2" fontId="0" fillId="0" borderId="14" xfId="0" applyNumberFormat="1" applyFon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/>
    </xf>
    <xf numFmtId="164" fontId="0" fillId="0" borderId="15" xfId="0" applyNumberFormat="1" applyFon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/>
    </xf>
    <xf numFmtId="0" fontId="0" fillId="8" borderId="14" xfId="0" applyFont="1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5" xfId="0" applyFont="1" applyFill="1" applyBorder="1" applyAlignment="1">
      <alignment horizontal="center"/>
    </xf>
    <xf numFmtId="0" fontId="0" fillId="7" borderId="15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49" fontId="1" fillId="6" borderId="12" xfId="0" applyNumberFormat="1" applyFont="1" applyFill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6" borderId="14" xfId="0" applyFont="1" applyFill="1" applyBorder="1" applyAlignment="1">
      <alignment horizontal="center" vertical="center" wrapText="1"/>
    </xf>
    <xf numFmtId="49" fontId="1" fillId="6" borderId="14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4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0.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/>
    </dxf>
    <dxf>
      <numFmt numFmtId="0" formatCode="General"/>
    </dxf>
    <dxf>
      <alignment horizontal="left" textRotation="0" wrapText="0" indent="0" justifyLastLine="0" shrinkToFit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d/mm/yyyy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pivotCacheDefinition" Target="pivotCache/pivotCacheDefinition1.xml"/><Relationship Id="rId13" Type="http://schemas.microsoft.com/office/2007/relationships/slicerCache" Target="slicerCaches/slicerCache1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38100</xdr:rowOff>
    </xdr:from>
    <xdr:to>
      <xdr:col>0</xdr:col>
      <xdr:colOff>1447800</xdr:colOff>
      <xdr:row>8</xdr:row>
      <xdr:rowOff>86412</xdr:rowOff>
    </xdr:to>
    <xdr:pic>
      <xdr:nvPicPr>
        <xdr:cNvPr id="2" name="Picture 1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558800</xdr:colOff>
      <xdr:row>41</xdr:row>
      <xdr:rowOff>101600</xdr:rowOff>
    </xdr:from>
    <xdr:to>
      <xdr:col>5</xdr:col>
      <xdr:colOff>762000</xdr:colOff>
      <xdr:row>47</xdr:row>
      <xdr:rowOff>122159</xdr:rowOff>
    </xdr:to>
    <xdr:pic>
      <xdr:nvPicPr>
        <xdr:cNvPr id="3" name="Picture 2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76454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</xdr:colOff>
      <xdr:row>0</xdr:row>
      <xdr:rowOff>38100</xdr:rowOff>
    </xdr:from>
    <xdr:to>
      <xdr:col>6</xdr:col>
      <xdr:colOff>1447800</xdr:colOff>
      <xdr:row>8</xdr:row>
      <xdr:rowOff>86412</xdr:rowOff>
    </xdr:to>
    <xdr:pic>
      <xdr:nvPicPr>
        <xdr:cNvPr id="14" name="Picture 13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9</xdr:col>
      <xdr:colOff>546100</xdr:colOff>
      <xdr:row>41</xdr:row>
      <xdr:rowOff>127000</xdr:rowOff>
    </xdr:from>
    <xdr:to>
      <xdr:col>11</xdr:col>
      <xdr:colOff>774700</xdr:colOff>
      <xdr:row>47</xdr:row>
      <xdr:rowOff>147559</xdr:rowOff>
    </xdr:to>
    <xdr:pic>
      <xdr:nvPicPr>
        <xdr:cNvPr id="15" name="Picture 14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4300" y="76708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12</xdr:col>
      <xdr:colOff>12700</xdr:colOff>
      <xdr:row>0</xdr:row>
      <xdr:rowOff>38100</xdr:rowOff>
    </xdr:from>
    <xdr:to>
      <xdr:col>12</xdr:col>
      <xdr:colOff>1447800</xdr:colOff>
      <xdr:row>8</xdr:row>
      <xdr:rowOff>86412</xdr:rowOff>
    </xdr:to>
    <xdr:pic>
      <xdr:nvPicPr>
        <xdr:cNvPr id="24" name="Picture 23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15</xdr:col>
      <xdr:colOff>546100</xdr:colOff>
      <xdr:row>41</xdr:row>
      <xdr:rowOff>127000</xdr:rowOff>
    </xdr:from>
    <xdr:to>
      <xdr:col>17</xdr:col>
      <xdr:colOff>774700</xdr:colOff>
      <xdr:row>47</xdr:row>
      <xdr:rowOff>147559</xdr:rowOff>
    </xdr:to>
    <xdr:pic>
      <xdr:nvPicPr>
        <xdr:cNvPr id="25" name="Picture 24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7600" y="76708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18</xdr:col>
      <xdr:colOff>12700</xdr:colOff>
      <xdr:row>0</xdr:row>
      <xdr:rowOff>38100</xdr:rowOff>
    </xdr:from>
    <xdr:to>
      <xdr:col>18</xdr:col>
      <xdr:colOff>1447800</xdr:colOff>
      <xdr:row>8</xdr:row>
      <xdr:rowOff>86412</xdr:rowOff>
    </xdr:to>
    <xdr:pic>
      <xdr:nvPicPr>
        <xdr:cNvPr id="34" name="Picture 33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21</xdr:col>
      <xdr:colOff>558800</xdr:colOff>
      <xdr:row>41</xdr:row>
      <xdr:rowOff>101600</xdr:rowOff>
    </xdr:from>
    <xdr:to>
      <xdr:col>23</xdr:col>
      <xdr:colOff>787400</xdr:colOff>
      <xdr:row>47</xdr:row>
      <xdr:rowOff>122159</xdr:rowOff>
    </xdr:to>
    <xdr:pic>
      <xdr:nvPicPr>
        <xdr:cNvPr id="35" name="Picture 34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3600" y="7645400"/>
          <a:ext cx="1879600" cy="1087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38100</xdr:rowOff>
    </xdr:from>
    <xdr:to>
      <xdr:col>0</xdr:col>
      <xdr:colOff>1447800</xdr:colOff>
      <xdr:row>8</xdr:row>
      <xdr:rowOff>86412</xdr:rowOff>
    </xdr:to>
    <xdr:pic>
      <xdr:nvPicPr>
        <xdr:cNvPr id="2" name="Picture 1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558800</xdr:colOff>
      <xdr:row>41</xdr:row>
      <xdr:rowOff>101600</xdr:rowOff>
    </xdr:from>
    <xdr:to>
      <xdr:col>5</xdr:col>
      <xdr:colOff>762000</xdr:colOff>
      <xdr:row>47</xdr:row>
      <xdr:rowOff>122159</xdr:rowOff>
    </xdr:to>
    <xdr:pic>
      <xdr:nvPicPr>
        <xdr:cNvPr id="3" name="Picture 2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76454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</xdr:colOff>
      <xdr:row>0</xdr:row>
      <xdr:rowOff>38100</xdr:rowOff>
    </xdr:from>
    <xdr:to>
      <xdr:col>6</xdr:col>
      <xdr:colOff>1447800</xdr:colOff>
      <xdr:row>8</xdr:row>
      <xdr:rowOff>86412</xdr:rowOff>
    </xdr:to>
    <xdr:pic>
      <xdr:nvPicPr>
        <xdr:cNvPr id="4" name="Picture 3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68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9</xdr:col>
      <xdr:colOff>546100</xdr:colOff>
      <xdr:row>41</xdr:row>
      <xdr:rowOff>127000</xdr:rowOff>
    </xdr:from>
    <xdr:to>
      <xdr:col>11</xdr:col>
      <xdr:colOff>774700</xdr:colOff>
      <xdr:row>47</xdr:row>
      <xdr:rowOff>147559</xdr:rowOff>
    </xdr:to>
    <xdr:pic>
      <xdr:nvPicPr>
        <xdr:cNvPr id="5" name="Picture 4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4300" y="76708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12</xdr:col>
      <xdr:colOff>12700</xdr:colOff>
      <xdr:row>0</xdr:row>
      <xdr:rowOff>38100</xdr:rowOff>
    </xdr:from>
    <xdr:to>
      <xdr:col>12</xdr:col>
      <xdr:colOff>1447800</xdr:colOff>
      <xdr:row>8</xdr:row>
      <xdr:rowOff>86412</xdr:rowOff>
    </xdr:to>
    <xdr:pic>
      <xdr:nvPicPr>
        <xdr:cNvPr id="6" name="Picture 5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74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15</xdr:col>
      <xdr:colOff>546100</xdr:colOff>
      <xdr:row>41</xdr:row>
      <xdr:rowOff>127000</xdr:rowOff>
    </xdr:from>
    <xdr:to>
      <xdr:col>17</xdr:col>
      <xdr:colOff>774700</xdr:colOff>
      <xdr:row>47</xdr:row>
      <xdr:rowOff>147559</xdr:rowOff>
    </xdr:to>
    <xdr:pic>
      <xdr:nvPicPr>
        <xdr:cNvPr id="7" name="Picture 6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7600" y="76708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18</xdr:col>
      <xdr:colOff>12700</xdr:colOff>
      <xdr:row>0</xdr:row>
      <xdr:rowOff>38100</xdr:rowOff>
    </xdr:from>
    <xdr:to>
      <xdr:col>18</xdr:col>
      <xdr:colOff>1447800</xdr:colOff>
      <xdr:row>8</xdr:row>
      <xdr:rowOff>86412</xdr:rowOff>
    </xdr:to>
    <xdr:pic>
      <xdr:nvPicPr>
        <xdr:cNvPr id="8" name="Picture 7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007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21</xdr:col>
      <xdr:colOff>558800</xdr:colOff>
      <xdr:row>41</xdr:row>
      <xdr:rowOff>101600</xdr:rowOff>
    </xdr:from>
    <xdr:to>
      <xdr:col>23</xdr:col>
      <xdr:colOff>787400</xdr:colOff>
      <xdr:row>47</xdr:row>
      <xdr:rowOff>122159</xdr:rowOff>
    </xdr:to>
    <xdr:pic>
      <xdr:nvPicPr>
        <xdr:cNvPr id="9" name="Picture 8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3600" y="7645400"/>
          <a:ext cx="1879600" cy="10873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38100</xdr:rowOff>
    </xdr:from>
    <xdr:to>
      <xdr:col>0</xdr:col>
      <xdr:colOff>1447800</xdr:colOff>
      <xdr:row>8</xdr:row>
      <xdr:rowOff>86412</xdr:rowOff>
    </xdr:to>
    <xdr:pic>
      <xdr:nvPicPr>
        <xdr:cNvPr id="2" name="Picture 1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558800</xdr:colOff>
      <xdr:row>41</xdr:row>
      <xdr:rowOff>101600</xdr:rowOff>
    </xdr:from>
    <xdr:to>
      <xdr:col>5</xdr:col>
      <xdr:colOff>762000</xdr:colOff>
      <xdr:row>47</xdr:row>
      <xdr:rowOff>122159</xdr:rowOff>
    </xdr:to>
    <xdr:pic>
      <xdr:nvPicPr>
        <xdr:cNvPr id="3" name="Picture 2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76454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</xdr:colOff>
      <xdr:row>0</xdr:row>
      <xdr:rowOff>38100</xdr:rowOff>
    </xdr:from>
    <xdr:to>
      <xdr:col>6</xdr:col>
      <xdr:colOff>1447800</xdr:colOff>
      <xdr:row>8</xdr:row>
      <xdr:rowOff>86412</xdr:rowOff>
    </xdr:to>
    <xdr:pic>
      <xdr:nvPicPr>
        <xdr:cNvPr id="4" name="Picture 3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68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9</xdr:col>
      <xdr:colOff>546100</xdr:colOff>
      <xdr:row>41</xdr:row>
      <xdr:rowOff>127000</xdr:rowOff>
    </xdr:from>
    <xdr:to>
      <xdr:col>11</xdr:col>
      <xdr:colOff>774700</xdr:colOff>
      <xdr:row>47</xdr:row>
      <xdr:rowOff>147559</xdr:rowOff>
    </xdr:to>
    <xdr:pic>
      <xdr:nvPicPr>
        <xdr:cNvPr id="5" name="Picture 4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4300" y="76708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12</xdr:col>
      <xdr:colOff>12700</xdr:colOff>
      <xdr:row>0</xdr:row>
      <xdr:rowOff>38100</xdr:rowOff>
    </xdr:from>
    <xdr:to>
      <xdr:col>12</xdr:col>
      <xdr:colOff>1447800</xdr:colOff>
      <xdr:row>8</xdr:row>
      <xdr:rowOff>86412</xdr:rowOff>
    </xdr:to>
    <xdr:pic>
      <xdr:nvPicPr>
        <xdr:cNvPr id="6" name="Picture 5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74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15</xdr:col>
      <xdr:colOff>546100</xdr:colOff>
      <xdr:row>41</xdr:row>
      <xdr:rowOff>127000</xdr:rowOff>
    </xdr:from>
    <xdr:to>
      <xdr:col>17</xdr:col>
      <xdr:colOff>774700</xdr:colOff>
      <xdr:row>47</xdr:row>
      <xdr:rowOff>147559</xdr:rowOff>
    </xdr:to>
    <xdr:pic>
      <xdr:nvPicPr>
        <xdr:cNvPr id="7" name="Picture 6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7600" y="76708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18</xdr:col>
      <xdr:colOff>12700</xdr:colOff>
      <xdr:row>0</xdr:row>
      <xdr:rowOff>38100</xdr:rowOff>
    </xdr:from>
    <xdr:to>
      <xdr:col>18</xdr:col>
      <xdr:colOff>1447800</xdr:colOff>
      <xdr:row>8</xdr:row>
      <xdr:rowOff>86412</xdr:rowOff>
    </xdr:to>
    <xdr:pic>
      <xdr:nvPicPr>
        <xdr:cNvPr id="8" name="Picture 7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007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21</xdr:col>
      <xdr:colOff>558800</xdr:colOff>
      <xdr:row>41</xdr:row>
      <xdr:rowOff>101600</xdr:rowOff>
    </xdr:from>
    <xdr:to>
      <xdr:col>23</xdr:col>
      <xdr:colOff>787400</xdr:colOff>
      <xdr:row>47</xdr:row>
      <xdr:rowOff>122159</xdr:rowOff>
    </xdr:to>
    <xdr:pic>
      <xdr:nvPicPr>
        <xdr:cNvPr id="9" name="Picture 8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3600" y="7645400"/>
          <a:ext cx="1879600" cy="10873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38100</xdr:rowOff>
    </xdr:from>
    <xdr:to>
      <xdr:col>0</xdr:col>
      <xdr:colOff>1447800</xdr:colOff>
      <xdr:row>8</xdr:row>
      <xdr:rowOff>86412</xdr:rowOff>
    </xdr:to>
    <xdr:pic>
      <xdr:nvPicPr>
        <xdr:cNvPr id="2" name="Picture 1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558800</xdr:colOff>
      <xdr:row>41</xdr:row>
      <xdr:rowOff>101600</xdr:rowOff>
    </xdr:from>
    <xdr:to>
      <xdr:col>5</xdr:col>
      <xdr:colOff>762000</xdr:colOff>
      <xdr:row>47</xdr:row>
      <xdr:rowOff>122159</xdr:rowOff>
    </xdr:to>
    <xdr:pic>
      <xdr:nvPicPr>
        <xdr:cNvPr id="3" name="Picture 2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76454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</xdr:colOff>
      <xdr:row>0</xdr:row>
      <xdr:rowOff>38100</xdr:rowOff>
    </xdr:from>
    <xdr:to>
      <xdr:col>6</xdr:col>
      <xdr:colOff>1447800</xdr:colOff>
      <xdr:row>8</xdr:row>
      <xdr:rowOff>86412</xdr:rowOff>
    </xdr:to>
    <xdr:pic>
      <xdr:nvPicPr>
        <xdr:cNvPr id="4" name="Picture 3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68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9</xdr:col>
      <xdr:colOff>546100</xdr:colOff>
      <xdr:row>41</xdr:row>
      <xdr:rowOff>127000</xdr:rowOff>
    </xdr:from>
    <xdr:to>
      <xdr:col>11</xdr:col>
      <xdr:colOff>774700</xdr:colOff>
      <xdr:row>47</xdr:row>
      <xdr:rowOff>147559</xdr:rowOff>
    </xdr:to>
    <xdr:pic>
      <xdr:nvPicPr>
        <xdr:cNvPr id="5" name="Picture 4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4300" y="76708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12</xdr:col>
      <xdr:colOff>12700</xdr:colOff>
      <xdr:row>0</xdr:row>
      <xdr:rowOff>38100</xdr:rowOff>
    </xdr:from>
    <xdr:to>
      <xdr:col>12</xdr:col>
      <xdr:colOff>1447800</xdr:colOff>
      <xdr:row>8</xdr:row>
      <xdr:rowOff>86412</xdr:rowOff>
    </xdr:to>
    <xdr:pic>
      <xdr:nvPicPr>
        <xdr:cNvPr id="6" name="Picture 5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74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15</xdr:col>
      <xdr:colOff>546100</xdr:colOff>
      <xdr:row>41</xdr:row>
      <xdr:rowOff>127000</xdr:rowOff>
    </xdr:from>
    <xdr:to>
      <xdr:col>17</xdr:col>
      <xdr:colOff>774700</xdr:colOff>
      <xdr:row>47</xdr:row>
      <xdr:rowOff>147559</xdr:rowOff>
    </xdr:to>
    <xdr:pic>
      <xdr:nvPicPr>
        <xdr:cNvPr id="7" name="Picture 6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7600" y="76708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18</xdr:col>
      <xdr:colOff>12700</xdr:colOff>
      <xdr:row>0</xdr:row>
      <xdr:rowOff>38100</xdr:rowOff>
    </xdr:from>
    <xdr:to>
      <xdr:col>18</xdr:col>
      <xdr:colOff>1447800</xdr:colOff>
      <xdr:row>8</xdr:row>
      <xdr:rowOff>86412</xdr:rowOff>
    </xdr:to>
    <xdr:pic>
      <xdr:nvPicPr>
        <xdr:cNvPr id="8" name="Picture 7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007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21</xdr:col>
      <xdr:colOff>558800</xdr:colOff>
      <xdr:row>41</xdr:row>
      <xdr:rowOff>101600</xdr:rowOff>
    </xdr:from>
    <xdr:to>
      <xdr:col>23</xdr:col>
      <xdr:colOff>787400</xdr:colOff>
      <xdr:row>47</xdr:row>
      <xdr:rowOff>122159</xdr:rowOff>
    </xdr:to>
    <xdr:pic>
      <xdr:nvPicPr>
        <xdr:cNvPr id="9" name="Picture 8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3600" y="7645400"/>
          <a:ext cx="1879600" cy="10873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38100</xdr:rowOff>
    </xdr:from>
    <xdr:to>
      <xdr:col>0</xdr:col>
      <xdr:colOff>1447800</xdr:colOff>
      <xdr:row>8</xdr:row>
      <xdr:rowOff>86412</xdr:rowOff>
    </xdr:to>
    <xdr:pic>
      <xdr:nvPicPr>
        <xdr:cNvPr id="2" name="Picture 1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3</xdr:col>
      <xdr:colOff>558800</xdr:colOff>
      <xdr:row>41</xdr:row>
      <xdr:rowOff>127000</xdr:rowOff>
    </xdr:from>
    <xdr:to>
      <xdr:col>6</xdr:col>
      <xdr:colOff>0</xdr:colOff>
      <xdr:row>47</xdr:row>
      <xdr:rowOff>122159</xdr:rowOff>
    </xdr:to>
    <xdr:pic>
      <xdr:nvPicPr>
        <xdr:cNvPr id="3" name="Picture 2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78486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</xdr:colOff>
      <xdr:row>0</xdr:row>
      <xdr:rowOff>38100</xdr:rowOff>
    </xdr:from>
    <xdr:to>
      <xdr:col>6</xdr:col>
      <xdr:colOff>1447800</xdr:colOff>
      <xdr:row>8</xdr:row>
      <xdr:rowOff>86412</xdr:rowOff>
    </xdr:to>
    <xdr:pic>
      <xdr:nvPicPr>
        <xdr:cNvPr id="4" name="Picture 3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68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9</xdr:col>
      <xdr:colOff>546100</xdr:colOff>
      <xdr:row>41</xdr:row>
      <xdr:rowOff>50800</xdr:rowOff>
    </xdr:from>
    <xdr:to>
      <xdr:col>12</xdr:col>
      <xdr:colOff>3175</xdr:colOff>
      <xdr:row>47</xdr:row>
      <xdr:rowOff>45959</xdr:rowOff>
    </xdr:to>
    <xdr:pic>
      <xdr:nvPicPr>
        <xdr:cNvPr id="5" name="Picture 4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4300" y="77343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12</xdr:col>
      <xdr:colOff>12700</xdr:colOff>
      <xdr:row>0</xdr:row>
      <xdr:rowOff>38100</xdr:rowOff>
    </xdr:from>
    <xdr:to>
      <xdr:col>12</xdr:col>
      <xdr:colOff>1447800</xdr:colOff>
      <xdr:row>8</xdr:row>
      <xdr:rowOff>86412</xdr:rowOff>
    </xdr:to>
    <xdr:pic>
      <xdr:nvPicPr>
        <xdr:cNvPr id="6" name="Picture 5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74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15</xdr:col>
      <xdr:colOff>546100</xdr:colOff>
      <xdr:row>41</xdr:row>
      <xdr:rowOff>114300</xdr:rowOff>
    </xdr:from>
    <xdr:to>
      <xdr:col>18</xdr:col>
      <xdr:colOff>3175</xdr:colOff>
      <xdr:row>47</xdr:row>
      <xdr:rowOff>109459</xdr:rowOff>
    </xdr:to>
    <xdr:pic>
      <xdr:nvPicPr>
        <xdr:cNvPr id="7" name="Picture 6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7600" y="7797800"/>
          <a:ext cx="1879600" cy="1087359"/>
        </a:xfrm>
        <a:prstGeom prst="rect">
          <a:avLst/>
        </a:prstGeom>
      </xdr:spPr>
    </xdr:pic>
    <xdr:clientData/>
  </xdr:twoCellAnchor>
  <xdr:twoCellAnchor editAs="oneCell">
    <xdr:from>
      <xdr:col>18</xdr:col>
      <xdr:colOff>12700</xdr:colOff>
      <xdr:row>0</xdr:row>
      <xdr:rowOff>38100</xdr:rowOff>
    </xdr:from>
    <xdr:to>
      <xdr:col>18</xdr:col>
      <xdr:colOff>1447800</xdr:colOff>
      <xdr:row>8</xdr:row>
      <xdr:rowOff>86412</xdr:rowOff>
    </xdr:to>
    <xdr:pic>
      <xdr:nvPicPr>
        <xdr:cNvPr id="8" name="Picture 7" descr="Gap_Connah's_Quay_Nomads_Club_crest_for_2013-14_season_onwar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00700" y="38100"/>
          <a:ext cx="1435100" cy="1686612"/>
        </a:xfrm>
        <a:prstGeom prst="rect">
          <a:avLst/>
        </a:prstGeom>
      </xdr:spPr>
    </xdr:pic>
    <xdr:clientData/>
  </xdr:twoCellAnchor>
  <xdr:twoCellAnchor editAs="oneCell">
    <xdr:from>
      <xdr:col>21</xdr:col>
      <xdr:colOff>558800</xdr:colOff>
      <xdr:row>41</xdr:row>
      <xdr:rowOff>50800</xdr:rowOff>
    </xdr:from>
    <xdr:to>
      <xdr:col>23</xdr:col>
      <xdr:colOff>758825</xdr:colOff>
      <xdr:row>47</xdr:row>
      <xdr:rowOff>45959</xdr:rowOff>
    </xdr:to>
    <xdr:pic>
      <xdr:nvPicPr>
        <xdr:cNvPr id="9" name="Picture 8" descr="Number-One-Main-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3600" y="7734300"/>
          <a:ext cx="1879600" cy="108735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d Harper" refreshedDate="42900.965686111114" createdVersion="6" refreshedVersion="4" minRefreshableVersion="3" recordCount="88">
  <cacheSource type="worksheet">
    <worksheetSource name="TBLDatabase"/>
  </cacheSource>
  <cacheFields count="14">
    <cacheField name="Date" numFmtId="14">
      <sharedItems containsSemiMixedTypes="0" containsNonDate="0" containsDate="1" containsString="0" minDate="2017-05-25T00:00:00" maxDate="2017-05-26T00:00:00"/>
    </cacheField>
    <cacheField name="Test Label" numFmtId="0">
      <sharedItems count="4">
        <s v="Test 1"/>
        <s v="Test 2" u="1"/>
        <s v="Test 3" u="1"/>
        <s v="Test 4" u="1"/>
      </sharedItems>
    </cacheField>
    <cacheField name="Athlete Name" numFmtId="0">
      <sharedItems count="97">
        <s v="Dyfan Thomas"/>
        <s v="Harry Smith"/>
        <s v="Oli"/>
        <s v="Josh Williams"/>
        <s v="Dom Jenkins"/>
        <s v="Callum Tipper"/>
        <s v="Toby Gallagher-Keaver"/>
        <s v="Jack Wissett"/>
        <s v="Will Ebberell"/>
        <s v="Liam Moss"/>
        <s v="Jack Western"/>
        <s v="Owen Czerniak"/>
        <s v="Alex Palmer"/>
        <s v="Dan Lloyd"/>
        <s v="Reagan Jones"/>
        <s v="Steffan Knight"/>
        <s v="Kane Edwardson"/>
        <s v="Jake Harper"/>
        <s v="Matty Atkinson"/>
        <s v="Levi Parry"/>
        <s v="Owen Hallmark"/>
        <s v="Marcus Connor-Astreos"/>
        <s v="Michael Follis"/>
        <s v="Joel Gray"/>
        <s v="Leo Sumner"/>
        <s v="Lee Rodgers"/>
        <s v="Lewis Hopwood"/>
        <s v="Nathen Jones"/>
        <s v="James Worthington"/>
        <s v="Elliot Evans"/>
        <s v="Morley R ??"/>
        <s v="Matty Dewhurst"/>
        <s v="Ethan Hanson"/>
        <s v="Ben F"/>
        <s v="Jack W"/>
        <s v="Eaffi E"/>
        <s v="Will N"/>
        <s v="Jay Bell"/>
        <s v="Tom N"/>
        <s v="Cameron Ellis"/>
        <s v="Lucas Jones"/>
        <s v="Leon Bennett"/>
        <s v="Jay Mountain"/>
        <s v="Ben Hes.."/>
        <s v="Ben On"/>
        <s v="Oliver"/>
        <s v="Ben C"/>
        <s v="Harrison"/>
        <s v="Jack J"/>
        <s v="Harry"/>
        <s v="James"/>
        <s v="Charlie"/>
        <s v="Zac"/>
        <s v="Ethan"/>
        <s v="Adam P"/>
        <s v="Sam"/>
        <s v="Finley"/>
        <s v="Mackenzie"/>
        <s v="Sunny"/>
        <s v="Luke"/>
        <s v="Swino"/>
        <s v="Jack H"/>
        <s v="Harley S"/>
        <s v="Jordan"/>
        <s v="George"/>
        <s v="Coel"/>
        <s v="Cal B"/>
        <s v="Owen M"/>
        <s v="Conor H"/>
        <s v="Tom B"/>
        <s v="Sully"/>
        <s v="Bru"/>
        <s v="Sam H"/>
        <s v="Dylan M"/>
        <s v="Conor C"/>
        <s v="Sam F"/>
        <s v="Dawson"/>
        <s v="Max M"/>
        <s v="Ben L"/>
        <s v="Dan S"/>
        <s v="Ryan S"/>
        <s v="Ethan G"/>
        <s v="Taylor A"/>
        <s v="Jacob B"/>
        <s v="Cam R"/>
        <s v="Junior"/>
        <s v="Gary Parks" u="1"/>
        <s v="Calvin Wood" u="1"/>
        <s v="Geoff Powrie" u="1"/>
        <s v="Ronnie Cowan" u="1"/>
        <s v="Nate Christensen" u="1"/>
        <s v="Andy Johnson" u="1"/>
        <s v="Chris Jackson" u="1"/>
        <s v="kjkj" u="1"/>
        <s v="Mike Potter" u="1"/>
        <s v="Lance Wallace" u="1"/>
        <s v="Kyle Watts" u="1"/>
      </sharedItems>
    </cacheField>
    <cacheField name="Helper" numFmtId="0">
      <sharedItems/>
    </cacheField>
    <cacheField name="Age Group" numFmtId="0">
      <sharedItems count="5">
        <s v="U14"/>
        <s v="U16"/>
        <s v="U13"/>
        <s v="U15"/>
        <s v="U19"/>
      </sharedItems>
    </cacheField>
    <cacheField name="Position" numFmtId="0">
      <sharedItems containsNonDate="0" containsBlank="1" count="4">
        <m/>
        <s v="Midfield" u="1"/>
        <s v="Defender" u="1"/>
        <s v="Attacker" u="1"/>
      </sharedItems>
    </cacheField>
    <cacheField name="Jump (cm)" numFmtId="0">
      <sharedItems containsSemiMixedTypes="0" containsString="0" containsNumber="1" minValue="32.5" maxValue="66"/>
    </cacheField>
    <cacheField name="20m Sprint (s)" numFmtId="0">
      <sharedItems containsSemiMixedTypes="0" containsString="0" containsNumber="1" minValue="2.99" maxValue="3.87"/>
    </cacheField>
    <cacheField name="5-0-5 Agility (s)" numFmtId="0">
      <sharedItems containsSemiMixedTypes="0" containsString="0" containsNumber="1" minValue="4.71" maxValue="6.13"/>
    </cacheField>
    <cacheField name="30:15" numFmtId="0">
      <sharedItems containsSemiMixedTypes="0" containsString="0" containsNumber="1" minValue="14" maxValue="22"/>
    </cacheField>
    <cacheField name="Column1" numFmtId="0">
      <sharedItems containsNonDate="0" containsString="0" containsBlank="1"/>
    </cacheField>
    <cacheField name="Strength - MTP Max Force (N)" numFmtId="0">
      <sharedItems containsNonDate="0" containsString="0" containsBlank="1"/>
    </cacheField>
    <cacheField name="Power - CMJ (cm)" numFmtId="0">
      <sharedItems containsNonDate="0" containsString="0" containsBlank="1"/>
    </cacheField>
    <cacheField name="Strength - MTP/BW Ratio (N/kg)" numFmtId="16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">
  <r>
    <d v="2017-05-25T00:00:00"/>
    <x v="0"/>
    <x v="0"/>
    <s v="Dyfan ThomasTest 1"/>
    <x v="0"/>
    <x v="0"/>
    <n v="47.2"/>
    <n v="3.76"/>
    <n v="5.72"/>
    <n v="16.5"/>
    <m/>
    <m/>
    <m/>
    <n v="0"/>
  </r>
  <r>
    <d v="2017-05-25T00:00:00"/>
    <x v="0"/>
    <x v="1"/>
    <s v="Harry SmithTest 1"/>
    <x v="0"/>
    <x v="0"/>
    <n v="51.6"/>
    <n v="3.43"/>
    <n v="5.64"/>
    <n v="16"/>
    <m/>
    <m/>
    <m/>
    <n v="0"/>
  </r>
  <r>
    <d v="2017-05-25T00:00:00"/>
    <x v="0"/>
    <x v="2"/>
    <s v="OliTest 1"/>
    <x v="0"/>
    <x v="0"/>
    <n v="45.2"/>
    <n v="3.44"/>
    <n v="5.21"/>
    <n v="19"/>
    <m/>
    <m/>
    <m/>
    <n v="0"/>
  </r>
  <r>
    <d v="2017-05-25T00:00:00"/>
    <x v="0"/>
    <x v="3"/>
    <s v="Josh WilliamsTest 1"/>
    <x v="0"/>
    <x v="0"/>
    <n v="47.7"/>
    <n v="3.42"/>
    <n v="5.42"/>
    <n v="17"/>
    <m/>
    <m/>
    <m/>
    <n v="0"/>
  </r>
  <r>
    <d v="2017-05-25T00:00:00"/>
    <x v="0"/>
    <x v="4"/>
    <s v="Dom JenkinsTest 1"/>
    <x v="0"/>
    <x v="0"/>
    <n v="50"/>
    <n v="3.34"/>
    <n v="5.38"/>
    <n v="17"/>
    <m/>
    <m/>
    <m/>
    <n v="0"/>
  </r>
  <r>
    <d v="2017-05-25T00:00:00"/>
    <x v="0"/>
    <x v="5"/>
    <s v="Callum TipperTest 1"/>
    <x v="0"/>
    <x v="0"/>
    <n v="48.9"/>
    <n v="3.52"/>
    <n v="5.3"/>
    <n v="19"/>
    <m/>
    <m/>
    <m/>
    <n v="0"/>
  </r>
  <r>
    <d v="2017-05-25T00:00:00"/>
    <x v="0"/>
    <x v="6"/>
    <s v="Toby Gallagher-KeaverTest 1"/>
    <x v="0"/>
    <x v="0"/>
    <n v="45.2"/>
    <n v="3.51"/>
    <n v="5.48"/>
    <n v="18"/>
    <m/>
    <m/>
    <m/>
    <n v="0"/>
  </r>
  <r>
    <d v="2017-05-25T00:00:00"/>
    <x v="0"/>
    <x v="7"/>
    <s v="Jack WissettTest 1"/>
    <x v="0"/>
    <x v="0"/>
    <n v="35"/>
    <n v="3.7"/>
    <n v="5.77"/>
    <n v="16"/>
    <m/>
    <m/>
    <m/>
    <n v="0"/>
  </r>
  <r>
    <d v="2017-05-25T00:00:00"/>
    <x v="0"/>
    <x v="8"/>
    <s v="Will EbberellTest 1"/>
    <x v="0"/>
    <x v="0"/>
    <n v="36.200000000000003"/>
    <n v="3.86"/>
    <n v="5.93"/>
    <n v="15.5"/>
    <m/>
    <m/>
    <m/>
    <n v="0"/>
  </r>
  <r>
    <d v="2017-05-25T00:00:00"/>
    <x v="0"/>
    <x v="9"/>
    <s v="Liam MossTest 1"/>
    <x v="0"/>
    <x v="0"/>
    <n v="35"/>
    <n v="3.21"/>
    <n v="5.29"/>
    <n v="17.5"/>
    <m/>
    <m/>
    <m/>
    <n v="0"/>
  </r>
  <r>
    <d v="2017-05-25T00:00:00"/>
    <x v="0"/>
    <x v="10"/>
    <s v="Jack WesternTest 1"/>
    <x v="0"/>
    <x v="0"/>
    <n v="39.200000000000003"/>
    <n v="3.47"/>
    <n v="5.29"/>
    <n v="18.5"/>
    <m/>
    <m/>
    <m/>
    <n v="0"/>
  </r>
  <r>
    <d v="2017-05-25T00:00:00"/>
    <x v="0"/>
    <x v="11"/>
    <s v="Owen CzerniakTest 1"/>
    <x v="0"/>
    <x v="0"/>
    <n v="41.9"/>
    <n v="3.47"/>
    <n v="5.32"/>
    <n v="19"/>
    <m/>
    <m/>
    <m/>
    <n v="0"/>
  </r>
  <r>
    <d v="2017-05-25T00:00:00"/>
    <x v="0"/>
    <x v="12"/>
    <s v="Alex PalmerTest 1"/>
    <x v="0"/>
    <x v="0"/>
    <n v="43.6"/>
    <n v="3.32"/>
    <n v="5.41"/>
    <n v="19"/>
    <m/>
    <m/>
    <m/>
    <n v="0"/>
  </r>
  <r>
    <d v="2017-05-25T00:00:00"/>
    <x v="0"/>
    <x v="13"/>
    <s v="Dan LloydTest 1"/>
    <x v="0"/>
    <x v="0"/>
    <n v="49.7"/>
    <n v="3.33"/>
    <n v="5.01"/>
    <n v="18"/>
    <m/>
    <m/>
    <m/>
    <n v="0"/>
  </r>
  <r>
    <d v="2017-05-25T00:00:00"/>
    <x v="0"/>
    <x v="14"/>
    <s v="Reagan JonesTest 1"/>
    <x v="0"/>
    <x v="0"/>
    <n v="38.9"/>
    <n v="3.55"/>
    <n v="5.12"/>
    <n v="16.5"/>
    <m/>
    <m/>
    <m/>
    <n v="0"/>
  </r>
  <r>
    <d v="2017-05-25T00:00:00"/>
    <x v="0"/>
    <x v="15"/>
    <s v="Steffan KnightTest 1"/>
    <x v="0"/>
    <x v="0"/>
    <n v="44.1"/>
    <n v="3.36"/>
    <n v="5.58"/>
    <n v="18"/>
    <m/>
    <m/>
    <m/>
    <n v="0"/>
  </r>
  <r>
    <d v="2017-05-25T00:00:00"/>
    <x v="0"/>
    <x v="16"/>
    <s v="Kane EdwardsonTest 1"/>
    <x v="0"/>
    <x v="0"/>
    <n v="40.200000000000003"/>
    <n v="3.27"/>
    <n v="5.32"/>
    <n v="16"/>
    <m/>
    <m/>
    <m/>
    <n v="0"/>
  </r>
  <r>
    <d v="2017-05-25T00:00:00"/>
    <x v="0"/>
    <x v="17"/>
    <s v="Jake HarperTest 1"/>
    <x v="0"/>
    <x v="0"/>
    <n v="34.1"/>
    <n v="3.57"/>
    <n v="6.05"/>
    <n v="18.5"/>
    <m/>
    <m/>
    <m/>
    <n v="0"/>
  </r>
  <r>
    <d v="2017-05-25T00:00:00"/>
    <x v="0"/>
    <x v="18"/>
    <s v="Matty AtkinsonTest 1"/>
    <x v="0"/>
    <x v="0"/>
    <n v="36.799999999999997"/>
    <n v="3.76"/>
    <n v="5.64"/>
    <n v="17.5"/>
    <m/>
    <m/>
    <m/>
    <n v="0"/>
  </r>
  <r>
    <d v="2017-05-25T00:00:00"/>
    <x v="0"/>
    <x v="19"/>
    <s v="Levi ParryTest 1"/>
    <x v="0"/>
    <x v="0"/>
    <n v="35.799999999999997"/>
    <n v="3.58"/>
    <n v="5.65"/>
    <n v="15.5"/>
    <m/>
    <m/>
    <m/>
    <n v="0"/>
  </r>
  <r>
    <d v="2017-05-25T00:00:00"/>
    <x v="0"/>
    <x v="20"/>
    <s v="Owen HallmarkTest 1"/>
    <x v="1"/>
    <x v="0"/>
    <n v="53"/>
    <n v="3.11"/>
    <n v="5.0199999999999996"/>
    <n v="19"/>
    <m/>
    <m/>
    <m/>
    <n v="0"/>
  </r>
  <r>
    <d v="2017-05-25T00:00:00"/>
    <x v="0"/>
    <x v="21"/>
    <s v="Marcus Connor-AstreosTest 1"/>
    <x v="1"/>
    <x v="0"/>
    <n v="52.2"/>
    <n v="3.27"/>
    <n v="5.45"/>
    <n v="20.5"/>
    <m/>
    <m/>
    <m/>
    <n v="0"/>
  </r>
  <r>
    <d v="2017-05-25T00:00:00"/>
    <x v="0"/>
    <x v="22"/>
    <s v="Michael FollisTest 1"/>
    <x v="1"/>
    <x v="0"/>
    <n v="48"/>
    <n v="3.26"/>
    <n v="5.41"/>
    <n v="18.5"/>
    <m/>
    <m/>
    <m/>
    <n v="0"/>
  </r>
  <r>
    <d v="2017-05-25T00:00:00"/>
    <x v="0"/>
    <x v="23"/>
    <s v="Joel GrayTest 1"/>
    <x v="1"/>
    <x v="0"/>
    <n v="48.1"/>
    <n v="3.3"/>
    <n v="5.13"/>
    <n v="19.5"/>
    <m/>
    <m/>
    <m/>
    <n v="0"/>
  </r>
  <r>
    <d v="2017-05-25T00:00:00"/>
    <x v="0"/>
    <x v="24"/>
    <s v="Leo SumnerTest 1"/>
    <x v="1"/>
    <x v="0"/>
    <n v="45.7"/>
    <n v="3.42"/>
    <n v="5.36"/>
    <n v="17"/>
    <m/>
    <m/>
    <m/>
    <n v="0"/>
  </r>
  <r>
    <d v="2017-05-25T00:00:00"/>
    <x v="0"/>
    <x v="25"/>
    <s v="Lee RodgersTest 1"/>
    <x v="1"/>
    <x v="0"/>
    <n v="40"/>
    <n v="3.34"/>
    <n v="5.29"/>
    <n v="20"/>
    <m/>
    <m/>
    <m/>
    <n v="0"/>
  </r>
  <r>
    <d v="2017-05-25T00:00:00"/>
    <x v="0"/>
    <x v="26"/>
    <s v="Lewis HopwoodTest 1"/>
    <x v="1"/>
    <x v="0"/>
    <n v="40.799999999999997"/>
    <n v="3.31"/>
    <n v="5.31"/>
    <n v="19"/>
    <m/>
    <m/>
    <m/>
    <n v="0"/>
  </r>
  <r>
    <d v="2017-05-25T00:00:00"/>
    <x v="0"/>
    <x v="27"/>
    <s v="Nathen JonesTest 1"/>
    <x v="1"/>
    <x v="0"/>
    <n v="38.799999999999997"/>
    <n v="3.34"/>
    <n v="5.3"/>
    <n v="19.5"/>
    <m/>
    <m/>
    <m/>
    <n v="0"/>
  </r>
  <r>
    <d v="2017-05-25T00:00:00"/>
    <x v="0"/>
    <x v="28"/>
    <s v="James WorthingtonTest 1"/>
    <x v="1"/>
    <x v="0"/>
    <n v="46.8"/>
    <n v="3"/>
    <n v="5.07"/>
    <n v="21"/>
    <m/>
    <m/>
    <m/>
    <n v="0"/>
  </r>
  <r>
    <d v="2017-05-25T00:00:00"/>
    <x v="0"/>
    <x v="29"/>
    <s v="Elliot EvansTest 1"/>
    <x v="1"/>
    <x v="0"/>
    <n v="43.9"/>
    <n v="3.35"/>
    <n v="5.29"/>
    <n v="19.5"/>
    <m/>
    <m/>
    <m/>
    <n v="0"/>
  </r>
  <r>
    <d v="2017-05-25T00:00:00"/>
    <x v="0"/>
    <x v="30"/>
    <s v="Morley R ??Test 1"/>
    <x v="2"/>
    <x v="0"/>
    <n v="42.5"/>
    <n v="3.72"/>
    <n v="5.61"/>
    <n v="16.5"/>
    <m/>
    <m/>
    <m/>
    <n v="0"/>
  </r>
  <r>
    <d v="2017-05-25T00:00:00"/>
    <x v="0"/>
    <x v="31"/>
    <s v="Matty DewhurstTest 1"/>
    <x v="2"/>
    <x v="0"/>
    <n v="35.299999999999997"/>
    <n v="3.58"/>
    <n v="5.22"/>
    <n v="17"/>
    <m/>
    <m/>
    <m/>
    <n v="0"/>
  </r>
  <r>
    <d v="2017-05-25T00:00:00"/>
    <x v="0"/>
    <x v="32"/>
    <s v="Ethan HansonTest 1"/>
    <x v="2"/>
    <x v="0"/>
    <n v="36.200000000000003"/>
    <n v="3.85"/>
    <n v="5.87"/>
    <n v="16"/>
    <m/>
    <m/>
    <m/>
    <n v="0"/>
  </r>
  <r>
    <d v="2017-05-25T00:00:00"/>
    <x v="0"/>
    <x v="33"/>
    <s v="Ben FTest 1"/>
    <x v="2"/>
    <x v="0"/>
    <n v="41.6"/>
    <n v="3.58"/>
    <n v="5.3"/>
    <n v="17"/>
    <m/>
    <m/>
    <m/>
    <n v="0"/>
  </r>
  <r>
    <d v="2017-05-25T00:00:00"/>
    <x v="0"/>
    <x v="34"/>
    <s v="Jack WTest 1"/>
    <x v="2"/>
    <x v="0"/>
    <n v="38"/>
    <n v="3.76"/>
    <n v="5.73"/>
    <n v="16"/>
    <m/>
    <m/>
    <m/>
    <n v="0"/>
  </r>
  <r>
    <d v="2017-05-25T00:00:00"/>
    <x v="0"/>
    <x v="35"/>
    <s v="Eaffi ETest 1"/>
    <x v="2"/>
    <x v="0"/>
    <n v="41.9"/>
    <n v="3.09"/>
    <n v="5.32"/>
    <n v="16.5"/>
    <m/>
    <m/>
    <m/>
    <n v="0"/>
  </r>
  <r>
    <d v="2017-05-25T00:00:00"/>
    <x v="0"/>
    <x v="36"/>
    <s v="Will NTest 1"/>
    <x v="2"/>
    <x v="0"/>
    <n v="38.5"/>
    <n v="3.52"/>
    <n v="5.48"/>
    <n v="19"/>
    <m/>
    <m/>
    <m/>
    <n v="0"/>
  </r>
  <r>
    <d v="2017-05-25T00:00:00"/>
    <x v="0"/>
    <x v="37"/>
    <s v="Jay BellTest 1"/>
    <x v="2"/>
    <x v="0"/>
    <n v="49.8"/>
    <n v="3.43"/>
    <n v="5.58"/>
    <n v="16"/>
    <m/>
    <m/>
    <m/>
    <n v="0"/>
  </r>
  <r>
    <d v="2017-05-25T00:00:00"/>
    <x v="0"/>
    <x v="38"/>
    <s v="Tom NTest 1"/>
    <x v="2"/>
    <x v="0"/>
    <n v="45"/>
    <n v="3.65"/>
    <n v="5.32"/>
    <n v="16.5"/>
    <m/>
    <m/>
    <m/>
    <n v="0"/>
  </r>
  <r>
    <d v="2017-05-25T00:00:00"/>
    <x v="0"/>
    <x v="39"/>
    <s v="Cameron EllisTest 1"/>
    <x v="2"/>
    <x v="0"/>
    <n v="32.5"/>
    <n v="3.79"/>
    <n v="6.13"/>
    <n v="14"/>
    <m/>
    <m/>
    <m/>
    <n v="0"/>
  </r>
  <r>
    <d v="2017-05-25T00:00:00"/>
    <x v="0"/>
    <x v="40"/>
    <s v="Lucas JonesTest 1"/>
    <x v="2"/>
    <x v="0"/>
    <n v="39.1"/>
    <n v="3.7"/>
    <n v="5.46"/>
    <n v="16.5"/>
    <m/>
    <m/>
    <m/>
    <n v="0"/>
  </r>
  <r>
    <d v="2017-05-25T00:00:00"/>
    <x v="0"/>
    <x v="41"/>
    <s v="Leon BennettTest 1"/>
    <x v="2"/>
    <x v="0"/>
    <n v="36.6"/>
    <n v="3.87"/>
    <n v="5.74"/>
    <n v="16"/>
    <m/>
    <m/>
    <m/>
    <n v="0"/>
  </r>
  <r>
    <d v="2017-05-25T00:00:00"/>
    <x v="0"/>
    <x v="42"/>
    <s v="Jay MountainTest 1"/>
    <x v="2"/>
    <x v="0"/>
    <n v="40"/>
    <n v="3.59"/>
    <n v="5.32"/>
    <n v="16.5"/>
    <m/>
    <m/>
    <m/>
    <n v="0"/>
  </r>
  <r>
    <d v="2017-05-25T00:00:00"/>
    <x v="0"/>
    <x v="43"/>
    <s v="Ben Hes..Test 1"/>
    <x v="2"/>
    <x v="0"/>
    <n v="34.5"/>
    <n v="3.81"/>
    <n v="5.82"/>
    <n v="14"/>
    <m/>
    <m/>
    <m/>
    <n v="0"/>
  </r>
  <r>
    <d v="2017-05-25T00:00:00"/>
    <x v="0"/>
    <x v="44"/>
    <s v="Ben OnTest 1"/>
    <x v="3"/>
    <x v="0"/>
    <n v="46.3"/>
    <n v="3.42"/>
    <n v="5.36"/>
    <n v="18.5"/>
    <m/>
    <m/>
    <m/>
    <n v="0"/>
  </r>
  <r>
    <d v="2017-05-25T00:00:00"/>
    <x v="0"/>
    <x v="45"/>
    <s v="OliverTest 1"/>
    <x v="3"/>
    <x v="0"/>
    <n v="48.7"/>
    <n v="3.23"/>
    <n v="5.33"/>
    <n v="19.5"/>
    <m/>
    <m/>
    <m/>
    <n v="0"/>
  </r>
  <r>
    <d v="2017-05-25T00:00:00"/>
    <x v="0"/>
    <x v="46"/>
    <s v="Ben CTest 1"/>
    <x v="3"/>
    <x v="0"/>
    <n v="52.5"/>
    <n v="3.37"/>
    <n v="4.9400000000000004"/>
    <n v="17.5"/>
    <m/>
    <m/>
    <m/>
    <n v="0"/>
  </r>
  <r>
    <d v="2017-05-25T00:00:00"/>
    <x v="0"/>
    <x v="47"/>
    <s v="HarrisonTest 1"/>
    <x v="3"/>
    <x v="0"/>
    <n v="50"/>
    <n v="3.54"/>
    <n v="5.19"/>
    <n v="18"/>
    <m/>
    <m/>
    <m/>
    <n v="0"/>
  </r>
  <r>
    <d v="2017-05-25T00:00:00"/>
    <x v="0"/>
    <x v="48"/>
    <s v="Jack JTest 1"/>
    <x v="3"/>
    <x v="0"/>
    <n v="43.5"/>
    <n v="3.46"/>
    <n v="5.7"/>
    <n v="17"/>
    <m/>
    <m/>
    <m/>
    <n v="0"/>
  </r>
  <r>
    <d v="2017-05-25T00:00:00"/>
    <x v="0"/>
    <x v="49"/>
    <s v="HarryTest 1"/>
    <x v="3"/>
    <x v="0"/>
    <n v="41"/>
    <n v="3.36"/>
    <n v="5.39"/>
    <n v="19.5"/>
    <m/>
    <m/>
    <m/>
    <n v="0"/>
  </r>
  <r>
    <d v="2017-05-25T00:00:00"/>
    <x v="0"/>
    <x v="50"/>
    <s v="JamesTest 1"/>
    <x v="3"/>
    <x v="0"/>
    <n v="52.8"/>
    <n v="3.24"/>
    <n v="5.27"/>
    <n v="18.5"/>
    <m/>
    <m/>
    <m/>
    <n v="0"/>
  </r>
  <r>
    <d v="2017-05-25T00:00:00"/>
    <x v="0"/>
    <x v="51"/>
    <s v="CharlieTest 1"/>
    <x v="3"/>
    <x v="0"/>
    <n v="49"/>
    <n v="3.32"/>
    <n v="4.99"/>
    <n v="19"/>
    <m/>
    <m/>
    <m/>
    <n v="0"/>
  </r>
  <r>
    <d v="2017-05-25T00:00:00"/>
    <x v="0"/>
    <x v="52"/>
    <s v="ZacTest 1"/>
    <x v="3"/>
    <x v="0"/>
    <n v="48"/>
    <n v="3.31"/>
    <n v="5.39"/>
    <n v="18.5"/>
    <m/>
    <m/>
    <m/>
    <n v="0"/>
  </r>
  <r>
    <d v="2017-05-25T00:00:00"/>
    <x v="0"/>
    <x v="53"/>
    <s v="EthanTest 1"/>
    <x v="3"/>
    <x v="0"/>
    <n v="51.1"/>
    <n v="3.18"/>
    <n v="5.27"/>
    <n v="18.5"/>
    <m/>
    <m/>
    <m/>
    <n v="0"/>
  </r>
  <r>
    <d v="2017-05-25T00:00:00"/>
    <x v="0"/>
    <x v="54"/>
    <s v="Adam PTest 1"/>
    <x v="3"/>
    <x v="0"/>
    <n v="44.4"/>
    <n v="3.13"/>
    <n v="5.27"/>
    <n v="19.5"/>
    <m/>
    <m/>
    <m/>
    <n v="0"/>
  </r>
  <r>
    <d v="2017-05-25T00:00:00"/>
    <x v="0"/>
    <x v="55"/>
    <s v="SamTest 1"/>
    <x v="3"/>
    <x v="0"/>
    <n v="46.6"/>
    <n v="3.49"/>
    <n v="5.3"/>
    <n v="19"/>
    <m/>
    <m/>
    <m/>
    <n v="0"/>
  </r>
  <r>
    <d v="2017-05-25T00:00:00"/>
    <x v="0"/>
    <x v="56"/>
    <s v="FinleyTest 1"/>
    <x v="3"/>
    <x v="0"/>
    <n v="42.3"/>
    <n v="3.61"/>
    <n v="5.8"/>
    <n v="18.5"/>
    <m/>
    <m/>
    <m/>
    <n v="0"/>
  </r>
  <r>
    <d v="2017-05-25T00:00:00"/>
    <x v="0"/>
    <x v="57"/>
    <s v="MackenzieTest 1"/>
    <x v="3"/>
    <x v="0"/>
    <n v="44.4"/>
    <n v="3.43"/>
    <n v="5.55"/>
    <n v="18.5"/>
    <m/>
    <m/>
    <m/>
    <n v="0"/>
  </r>
  <r>
    <d v="2017-05-25T00:00:00"/>
    <x v="0"/>
    <x v="58"/>
    <s v="SunnyTest 1"/>
    <x v="3"/>
    <x v="0"/>
    <n v="38.1"/>
    <n v="3.58"/>
    <n v="5.88"/>
    <n v="18.5"/>
    <m/>
    <m/>
    <m/>
    <n v="0"/>
  </r>
  <r>
    <d v="2017-05-25T00:00:00"/>
    <x v="0"/>
    <x v="59"/>
    <s v="LukeTest 1"/>
    <x v="3"/>
    <x v="0"/>
    <n v="37.299999999999997"/>
    <n v="3.55"/>
    <n v="5.97"/>
    <n v="17.5"/>
    <m/>
    <m/>
    <m/>
    <n v="0"/>
  </r>
  <r>
    <d v="2017-05-25T00:00:00"/>
    <x v="0"/>
    <x v="60"/>
    <s v="SwinoTest 1"/>
    <x v="4"/>
    <x v="0"/>
    <n v="47.8"/>
    <n v="3.21"/>
    <n v="4.95"/>
    <n v="18.5"/>
    <m/>
    <m/>
    <m/>
    <n v="0"/>
  </r>
  <r>
    <d v="2017-05-25T00:00:00"/>
    <x v="0"/>
    <x v="51"/>
    <s v="CharlieTest 1"/>
    <x v="4"/>
    <x v="0"/>
    <n v="48"/>
    <n v="3.23"/>
    <n v="5.05"/>
    <n v="18.5"/>
    <m/>
    <m/>
    <m/>
    <n v="0"/>
  </r>
  <r>
    <d v="2017-05-25T00:00:00"/>
    <x v="0"/>
    <x v="61"/>
    <s v="Jack HTest 1"/>
    <x v="4"/>
    <x v="0"/>
    <n v="63"/>
    <n v="3.06"/>
    <n v="4.78"/>
    <n v="19.5"/>
    <m/>
    <m/>
    <m/>
    <n v="0"/>
  </r>
  <r>
    <d v="2017-05-25T00:00:00"/>
    <x v="0"/>
    <x v="62"/>
    <s v="Harley STest 1"/>
    <x v="4"/>
    <x v="0"/>
    <n v="57.6"/>
    <n v="3.25"/>
    <n v="5.03"/>
    <n v="21"/>
    <m/>
    <m/>
    <m/>
    <n v="0"/>
  </r>
  <r>
    <d v="2017-05-25T00:00:00"/>
    <x v="0"/>
    <x v="63"/>
    <s v="JordanTest 1"/>
    <x v="4"/>
    <x v="0"/>
    <n v="51.1"/>
    <n v="3.29"/>
    <n v="5.03"/>
    <n v="21.5"/>
    <m/>
    <m/>
    <m/>
    <n v="0"/>
  </r>
  <r>
    <d v="2017-05-25T00:00:00"/>
    <x v="0"/>
    <x v="64"/>
    <s v="GeorgeTest 1"/>
    <x v="4"/>
    <x v="0"/>
    <n v="46.5"/>
    <n v="3.44"/>
    <n v="5.64"/>
    <n v="16.5"/>
    <m/>
    <m/>
    <m/>
    <n v="0"/>
  </r>
  <r>
    <d v="2017-05-25T00:00:00"/>
    <x v="0"/>
    <x v="49"/>
    <s v="HarryTest 1"/>
    <x v="4"/>
    <x v="0"/>
    <n v="54.6"/>
    <n v="3.28"/>
    <n v="5.35"/>
    <n v="18"/>
    <m/>
    <m/>
    <m/>
    <n v="0"/>
  </r>
  <r>
    <d v="2017-05-25T00:00:00"/>
    <x v="0"/>
    <x v="65"/>
    <s v="CoelTest 1"/>
    <x v="4"/>
    <x v="0"/>
    <n v="52.8"/>
    <n v="3.14"/>
    <n v="4.87"/>
    <n v="19.5"/>
    <m/>
    <m/>
    <m/>
    <n v="0"/>
  </r>
  <r>
    <d v="2017-05-25T00:00:00"/>
    <x v="0"/>
    <x v="66"/>
    <s v="Cal BTest 1"/>
    <x v="4"/>
    <x v="0"/>
    <n v="46"/>
    <n v="3.15"/>
    <n v="5.08"/>
    <n v="18.5"/>
    <m/>
    <m/>
    <m/>
    <n v="0"/>
  </r>
  <r>
    <d v="2017-05-25T00:00:00"/>
    <x v="0"/>
    <x v="67"/>
    <s v="Owen MTest 1"/>
    <x v="4"/>
    <x v="0"/>
    <n v="47.1"/>
    <n v="3.15"/>
    <n v="4.97"/>
    <n v="21"/>
    <m/>
    <m/>
    <m/>
    <n v="0"/>
  </r>
  <r>
    <d v="2017-05-25T00:00:00"/>
    <x v="0"/>
    <x v="68"/>
    <s v="Conor HTest 1"/>
    <x v="4"/>
    <x v="0"/>
    <n v="46.8"/>
    <n v="3.02"/>
    <n v="4.8600000000000003"/>
    <n v="18.5"/>
    <m/>
    <m/>
    <m/>
    <n v="0"/>
  </r>
  <r>
    <d v="2017-05-25T00:00:00"/>
    <x v="0"/>
    <x v="69"/>
    <s v="Tom BTest 1"/>
    <x v="4"/>
    <x v="0"/>
    <n v="51.7"/>
    <n v="3.08"/>
    <n v="4.71"/>
    <n v="20.5"/>
    <m/>
    <m/>
    <m/>
    <n v="0"/>
  </r>
  <r>
    <d v="2017-05-25T00:00:00"/>
    <x v="0"/>
    <x v="70"/>
    <s v="SullyTest 1"/>
    <x v="4"/>
    <x v="0"/>
    <n v="51.1"/>
    <n v="3.22"/>
    <n v="4.87"/>
    <n v="22"/>
    <m/>
    <m/>
    <m/>
    <n v="0"/>
  </r>
  <r>
    <d v="2017-05-25T00:00:00"/>
    <x v="0"/>
    <x v="71"/>
    <s v="BruTest 1"/>
    <x v="4"/>
    <x v="0"/>
    <n v="52.5"/>
    <n v="3.04"/>
    <n v="4.76"/>
    <n v="20.5"/>
    <m/>
    <m/>
    <m/>
    <n v="0"/>
  </r>
  <r>
    <d v="2017-05-25T00:00:00"/>
    <x v="0"/>
    <x v="72"/>
    <s v="Sam HTest 1"/>
    <x v="4"/>
    <x v="0"/>
    <n v="51.6"/>
    <n v="3.12"/>
    <n v="5.04"/>
    <n v="19.5"/>
    <m/>
    <m/>
    <m/>
    <n v="0"/>
  </r>
  <r>
    <d v="2017-05-25T00:00:00"/>
    <x v="0"/>
    <x v="73"/>
    <s v="Dylan MTest 1"/>
    <x v="4"/>
    <x v="0"/>
    <n v="49"/>
    <n v="3.2"/>
    <n v="5.0999999999999996"/>
    <n v="19"/>
    <m/>
    <m/>
    <m/>
    <n v="0"/>
  </r>
  <r>
    <d v="2017-05-25T00:00:00"/>
    <x v="0"/>
    <x v="74"/>
    <s v="Conor CTest 1"/>
    <x v="4"/>
    <x v="0"/>
    <n v="48.9"/>
    <n v="3.14"/>
    <n v="5.51"/>
    <n v="19.5"/>
    <m/>
    <m/>
    <m/>
    <n v="0"/>
  </r>
  <r>
    <d v="2017-05-25T00:00:00"/>
    <x v="0"/>
    <x v="75"/>
    <s v="Sam FTest 1"/>
    <x v="4"/>
    <x v="0"/>
    <n v="66"/>
    <n v="2.99"/>
    <n v="4.7699999999999996"/>
    <n v="20.5"/>
    <m/>
    <m/>
    <m/>
    <n v="0"/>
  </r>
  <r>
    <d v="2017-05-25T00:00:00"/>
    <x v="0"/>
    <x v="76"/>
    <s v="DawsonTest 1"/>
    <x v="4"/>
    <x v="0"/>
    <n v="41.7"/>
    <n v="3.27"/>
    <n v="4.93"/>
    <n v="18.5"/>
    <m/>
    <m/>
    <m/>
    <n v="0"/>
  </r>
  <r>
    <d v="2017-05-25T00:00:00"/>
    <x v="0"/>
    <x v="77"/>
    <s v="Max MTest 1"/>
    <x v="4"/>
    <x v="0"/>
    <n v="50.3"/>
    <n v="3.23"/>
    <n v="5.23"/>
    <n v="19"/>
    <m/>
    <m/>
    <m/>
    <n v="0"/>
  </r>
  <r>
    <d v="2017-05-25T00:00:00"/>
    <x v="0"/>
    <x v="78"/>
    <s v="Ben LTest 1"/>
    <x v="4"/>
    <x v="0"/>
    <n v="46.5"/>
    <n v="3.23"/>
    <n v="4.9800000000000004"/>
    <n v="19.5"/>
    <m/>
    <m/>
    <m/>
    <n v="0"/>
  </r>
  <r>
    <d v="2017-05-25T00:00:00"/>
    <x v="0"/>
    <x v="79"/>
    <s v="Dan STest 1"/>
    <x v="4"/>
    <x v="0"/>
    <n v="51.9"/>
    <n v="3.31"/>
    <n v="4.83"/>
    <n v="19.5"/>
    <m/>
    <m/>
    <m/>
    <n v="0"/>
  </r>
  <r>
    <d v="2017-05-25T00:00:00"/>
    <x v="0"/>
    <x v="80"/>
    <s v="Ryan STest 1"/>
    <x v="4"/>
    <x v="0"/>
    <n v="53.7"/>
    <n v="3.16"/>
    <n v="5.19"/>
    <n v="18.5"/>
    <m/>
    <m/>
    <m/>
    <n v="0"/>
  </r>
  <r>
    <d v="2017-05-25T00:00:00"/>
    <x v="0"/>
    <x v="81"/>
    <s v="Ethan GTest 1"/>
    <x v="4"/>
    <x v="0"/>
    <n v="41.6"/>
    <n v="3.32"/>
    <n v="5.21"/>
    <n v="19"/>
    <m/>
    <m/>
    <m/>
    <n v="0"/>
  </r>
  <r>
    <d v="2017-05-25T00:00:00"/>
    <x v="0"/>
    <x v="82"/>
    <s v="Taylor ATest 1"/>
    <x v="4"/>
    <x v="0"/>
    <n v="47.8"/>
    <n v="3.16"/>
    <n v="4.78"/>
    <n v="20"/>
    <m/>
    <m/>
    <m/>
    <n v="0"/>
  </r>
  <r>
    <d v="2017-05-25T00:00:00"/>
    <x v="0"/>
    <x v="83"/>
    <s v="Jacob BTest 1"/>
    <x v="4"/>
    <x v="0"/>
    <n v="55.2"/>
    <n v="3.18"/>
    <n v="4.91"/>
    <n v="19"/>
    <m/>
    <m/>
    <m/>
    <n v="0"/>
  </r>
  <r>
    <d v="2017-05-25T00:00:00"/>
    <x v="0"/>
    <x v="84"/>
    <s v="Cam RTest 1"/>
    <x v="4"/>
    <x v="0"/>
    <n v="50.9"/>
    <n v="3.06"/>
    <n v="5.13"/>
    <n v="18"/>
    <m/>
    <m/>
    <m/>
    <n v="0"/>
  </r>
  <r>
    <d v="2017-05-25T00:00:00"/>
    <x v="0"/>
    <x v="85"/>
    <s v="JuniorTest 1"/>
    <x v="4"/>
    <x v="0"/>
    <n v="51.1"/>
    <n v="3.11"/>
    <n v="5.08"/>
    <n v="18.5"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6" indent="0" compact="0" compactData="0" multipleFieldFilters="0">
  <location ref="H10:N99" firstHeaderRow="2" firstDataRow="2" firstDataCol="2" rowPageCount="1" colPageCount="1"/>
  <pivotFields count="14">
    <pivotField compact="0" numFmtId="14" outline="0" subtotalTop="0" showAll="0"/>
    <pivotField axis="axisPage" compact="0" outline="0" subtotalTop="0" showAll="0">
      <items count="5">
        <item x="0"/>
        <item m="1" x="1"/>
        <item m="1" x="2"/>
        <item m="1" x="3"/>
        <item t="default"/>
      </items>
    </pivotField>
    <pivotField axis="axisRow" compact="0" outline="0" subtotalTop="0" showAll="0">
      <items count="98">
        <item m="1" x="91"/>
        <item m="1" x="87"/>
        <item m="1" x="92"/>
        <item m="1" x="86"/>
        <item m="1" x="88"/>
        <item m="1" x="96"/>
        <item m="1" x="95"/>
        <item m="1" x="94"/>
        <item m="1" x="90"/>
        <item m="1" x="89"/>
        <item m="1" x="9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t="default"/>
      </items>
    </pivotField>
    <pivotField compact="0" outline="0" showAll="0" defaultSubtotal="0"/>
    <pivotField compact="0" outline="0" showAll="0" defaultSubtotal="0"/>
    <pivotField axis="axisRow" compact="0" outline="0" subtotalTop="0" showAll="0" avgSubtotal="1">
      <items count="5">
        <item m="1" x="3"/>
        <item m="1" x="2"/>
        <item m="1" x="1"/>
        <item x="0"/>
        <item t="avg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/>
    <pivotField compact="0" outline="0" subtotalTop="0" showAll="0"/>
    <pivotField compact="0" numFmtId="164" outline="0" subtotalTop="0" showAll="0"/>
  </pivotFields>
  <rowFields count="2">
    <field x="5"/>
    <field x="2"/>
  </rowFields>
  <rowItems count="88">
    <i>
      <x v="3"/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t="avg">
      <x v="3"/>
    </i>
    <i t="grand">
      <x/>
    </i>
  </rowItems>
  <colItems count="1">
    <i/>
  </colItems>
  <pageFields count="1">
    <pageField fld="1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6" indent="0" compact="0" compactData="0" multipleFieldFilters="0">
  <location ref="A10:D99" firstHeaderRow="1" firstDataRow="2" firstDataCol="2" rowPageCount="1" colPageCount="1"/>
  <pivotFields count="14">
    <pivotField compact="0" numFmtId="14" outline="0" subtotalTop="0" showAll="0"/>
    <pivotField axis="axisPage" compact="0" outline="0" subtotalTop="0" showAll="0">
      <items count="5">
        <item x="0"/>
        <item m="1" x="1"/>
        <item m="1" x="2"/>
        <item m="1" x="3"/>
        <item t="default"/>
      </items>
    </pivotField>
    <pivotField axis="axisRow" compact="0" outline="0" subtotalTop="0" showAll="0">
      <items count="98">
        <item m="1" x="91"/>
        <item m="1" x="87"/>
        <item m="1" x="92"/>
        <item m="1" x="86"/>
        <item m="1" x="88"/>
        <item m="1" x="96"/>
        <item m="1" x="95"/>
        <item m="1" x="94"/>
        <item m="1" x="90"/>
        <item m="1" x="89"/>
        <item m="1" x="9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t="default"/>
      </items>
    </pivotField>
    <pivotField compact="0" outline="0" showAll="0" defaultSubtotal="0"/>
    <pivotField compact="0" outline="0" showAll="0" defaultSubtotal="0"/>
    <pivotField axis="axisRow" compact="0" outline="0" subtotalTop="0" showAll="0" avgSubtotal="1">
      <items count="5">
        <item m="1" x="3"/>
        <item m="1" x="2"/>
        <item m="1" x="1"/>
        <item x="0"/>
        <item t="avg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/>
    <pivotField dataField="1" compact="0" outline="0" subtotalTop="0" showAll="0"/>
    <pivotField dataField="1" compact="0" numFmtId="164" outline="0" subtotalTop="0" showAll="0"/>
  </pivotFields>
  <rowFields count="2">
    <field x="5"/>
    <field x="2"/>
  </rowFields>
  <rowItems count="88">
    <i>
      <x v="3"/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t="avg"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1" item="0" hier="-1"/>
  </pageFields>
  <dataFields count="2">
    <dataField name="Power - CMJ (cm) " fld="12" baseField="0" baseItem="0" numFmtId="1"/>
    <dataField name="Strength - MTP/BW Ratio (N/kg) " fld="13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1" dataOnRows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6" indent="0" outline="1" outlineData="1" multipleFieldFilters="0">
  <location ref="A3:B6" firstHeaderRow="1" firstDataRow="2" firstDataCol="1" rowPageCount="1" colPageCount="1"/>
  <pivotFields count="14">
    <pivotField numFmtId="14" showAll="0"/>
    <pivotField axis="axisCol" showAll="0">
      <items count="5">
        <item x="0"/>
        <item m="1" x="1"/>
        <item m="1" x="2"/>
        <item m="1" x="3"/>
        <item t="default"/>
      </items>
    </pivotField>
    <pivotField axis="axisPage" showAll="0">
      <items count="98">
        <item m="1" x="91"/>
        <item m="1" x="87"/>
        <item m="1" x="92"/>
        <item m="1" x="86"/>
        <item m="1" x="88"/>
        <item m="1" x="96"/>
        <item m="1" x="95"/>
        <item m="1" x="94"/>
        <item m="1" x="90"/>
        <item m="1" x="89"/>
        <item m="1" x="9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t="default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dataField="1" numFmtId="164" showAll="0"/>
  </pivotFields>
  <rowFields count="1">
    <field x="-2"/>
  </rowFields>
  <rowItems count="2">
    <i>
      <x/>
    </i>
    <i i="1">
      <x v="1"/>
    </i>
  </rowItems>
  <colFields count="1">
    <field x="1"/>
  </colFields>
  <colItems count="1">
    <i>
      <x/>
    </i>
  </colItems>
  <pageFields count="1">
    <pageField fld="2" item="11" hier="-1"/>
  </pageFields>
  <dataFields count="2">
    <dataField name="Power - CMJ (cm)  " fld="12" baseField="0" baseItem="0" numFmtId="1"/>
    <dataField name="Strength - MTP/BW Ratio (N/kg)  " fld="13" baseField="0" baseItem="0" numFmtId="164"/>
  </dataFields>
  <pivotTableStyleInfo name="PivotStyleMedium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E33" firstHeaderRow="1" firstDataRow="2" firstDataCol="1" rowPageCount="1" colPageCount="1"/>
  <pivotFields count="14">
    <pivotField numFmtId="14" showAll="0"/>
    <pivotField showAll="0"/>
    <pivotField axis="axisRow" showAll="0">
      <items count="98">
        <item x="54"/>
        <item x="12"/>
        <item m="1" x="91"/>
        <item x="46"/>
        <item x="33"/>
        <item x="43"/>
        <item x="78"/>
        <item x="44"/>
        <item x="71"/>
        <item x="66"/>
        <item x="5"/>
        <item m="1" x="87"/>
        <item x="84"/>
        <item x="39"/>
        <item x="51"/>
        <item m="1" x="92"/>
        <item x="65"/>
        <item x="74"/>
        <item x="68"/>
        <item x="13"/>
        <item x="79"/>
        <item x="76"/>
        <item x="4"/>
        <item x="0"/>
        <item x="73"/>
        <item x="35"/>
        <item x="29"/>
        <item x="53"/>
        <item x="81"/>
        <item x="32"/>
        <item x="56"/>
        <item m="1" x="86"/>
        <item m="1" x="88"/>
        <item x="64"/>
        <item x="62"/>
        <item x="47"/>
        <item x="49"/>
        <item x="1"/>
        <item x="61"/>
        <item x="48"/>
        <item x="34"/>
        <item x="10"/>
        <item x="7"/>
        <item x="83"/>
        <item x="17"/>
        <item x="50"/>
        <item x="28"/>
        <item x="37"/>
        <item x="42"/>
        <item x="23"/>
        <item x="63"/>
        <item x="3"/>
        <item x="85"/>
        <item x="16"/>
        <item m="1" x="93"/>
        <item m="1" x="96"/>
        <item m="1" x="95"/>
        <item x="25"/>
        <item x="24"/>
        <item x="41"/>
        <item x="19"/>
        <item x="26"/>
        <item x="9"/>
        <item x="40"/>
        <item x="59"/>
        <item x="57"/>
        <item x="21"/>
        <item x="18"/>
        <item x="31"/>
        <item x="77"/>
        <item x="22"/>
        <item m="1" x="94"/>
        <item x="30"/>
        <item m="1" x="90"/>
        <item x="27"/>
        <item x="2"/>
        <item x="45"/>
        <item x="11"/>
        <item x="20"/>
        <item x="67"/>
        <item x="14"/>
        <item m="1" x="89"/>
        <item x="80"/>
        <item x="55"/>
        <item x="75"/>
        <item x="72"/>
        <item x="15"/>
        <item x="70"/>
        <item x="58"/>
        <item x="60"/>
        <item x="82"/>
        <item x="6"/>
        <item x="69"/>
        <item x="38"/>
        <item x="8"/>
        <item x="36"/>
        <item x="52"/>
        <item t="default"/>
      </items>
    </pivotField>
    <pivotField showAll="0"/>
    <pivotField axis="axisPage" multipleItemSelectionAllowed="1" showAll="0">
      <items count="6">
        <item h="1" x="2"/>
        <item h="1" x="0"/>
        <item h="1" x="3"/>
        <item h="1" x="1"/>
        <item x="4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numFmtId="164" showAll="0"/>
  </pivotFields>
  <rowFields count="1">
    <field x="2"/>
  </rowFields>
  <rowItems count="29">
    <i>
      <x v="6"/>
    </i>
    <i>
      <x v="8"/>
    </i>
    <i>
      <x v="9"/>
    </i>
    <i>
      <x v="12"/>
    </i>
    <i>
      <x v="14"/>
    </i>
    <i>
      <x v="16"/>
    </i>
    <i>
      <x v="17"/>
    </i>
    <i>
      <x v="18"/>
    </i>
    <i>
      <x v="20"/>
    </i>
    <i>
      <x v="21"/>
    </i>
    <i>
      <x v="24"/>
    </i>
    <i>
      <x v="28"/>
    </i>
    <i>
      <x v="33"/>
    </i>
    <i>
      <x v="34"/>
    </i>
    <i>
      <x v="36"/>
    </i>
    <i>
      <x v="38"/>
    </i>
    <i>
      <x v="43"/>
    </i>
    <i>
      <x v="50"/>
    </i>
    <i>
      <x v="52"/>
    </i>
    <i>
      <x v="69"/>
    </i>
    <i>
      <x v="79"/>
    </i>
    <i>
      <x v="82"/>
    </i>
    <i>
      <x v="84"/>
    </i>
    <i>
      <x v="85"/>
    </i>
    <i>
      <x v="87"/>
    </i>
    <i>
      <x v="89"/>
    </i>
    <i>
      <x v="90"/>
    </i>
    <i>
      <x v="9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4" hier="-1"/>
  </pageFields>
  <dataFields count="4">
    <dataField name="Average of Jump (cm)" fld="6" subtotal="average" baseField="0" baseItem="0"/>
    <dataField name="Sum of 20m Sprint (s)" fld="7" baseField="0" baseItem="0"/>
    <dataField name="Sum of 5-0-5 Agility (s)" fld="8" baseField="0" baseItem="0"/>
    <dataField name="Sum of 30:15" fld="9" baseField="0" baseItem="0"/>
  </dataFields>
  <formats count="1">
    <format dxfId="4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Test_Label" sourceName="Test Label">
  <pivotTables>
    <pivotTable tabId="5" name="PivotTable2"/>
    <pivotTable tabId="5" name="PivotTable3"/>
  </pivotTables>
  <data>
    <tabular pivotCacheId="1">
      <items count="4">
        <i x="0" s="1"/>
        <i x="1"/>
        <i x="2"/>
        <i x="3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est Label" cache="Slicer_Test_Label" caption="Test Label" columnCount="2" style="SlicerStyleDark5" rowHeight="241300"/>
</slicers>
</file>

<file path=xl/tables/table1.xml><?xml version="1.0" encoding="utf-8"?>
<table xmlns="http://schemas.openxmlformats.org/spreadsheetml/2006/main" id="1" name="TBLDatabase" displayName="TBLDatabase" ref="A7:N175" totalsRowCount="1" headerRowDxfId="29" dataDxfId="28">
  <autoFilter ref="A7:N174">
    <filterColumn colId="2">
      <filters>
        <filter val="Sully"/>
        <filter val="Swino"/>
        <filter val="Taylor A"/>
        <filter val="Tom B"/>
      </filters>
    </filterColumn>
    <filterColumn colId="4">
      <filters>
        <filter val="U19"/>
      </filters>
    </filterColumn>
  </autoFilter>
  <sortState ref="A11:N170">
    <sortCondition ref="B8:B174"/>
    <sortCondition ref="C8:C174"/>
  </sortState>
  <tableColumns count="14">
    <tableColumn id="1" name="Date" totalsRowFunction="average" dataDxfId="27"/>
    <tableColumn id="2" name="Test Label" dataDxfId="26" totalsRowDxfId="25"/>
    <tableColumn id="3" name="Athlete Name" dataDxfId="24"/>
    <tableColumn id="13" name="Helper" dataDxfId="23">
      <calculatedColumnFormula>TBLDatabase[[#This Row],[Athlete Name]]&amp;TBLDatabase[[#This Row],[Test Label]]</calculatedColumnFormula>
    </tableColumn>
    <tableColumn id="15" name="Age Group" dataDxfId="22" totalsRowDxfId="21"/>
    <tableColumn id="4" name="Position"/>
    <tableColumn id="5" name="Jump (cm)" totalsRowFunction="average" dataDxfId="20" totalsRowDxfId="19"/>
    <tableColumn id="6" name="20m Sprint (s)" totalsRowFunction="average" dataDxfId="18" totalsRowDxfId="17"/>
    <tableColumn id="7" name="5-0-5 Agility (s)" totalsRowFunction="average" dataDxfId="16" totalsRowDxfId="15"/>
    <tableColumn id="8" name="30:15" totalsRowFunction="average" dataDxfId="14" totalsRowDxfId="13"/>
    <tableColumn id="9" name="Column1" dataDxfId="12" totalsRowDxfId="11"/>
    <tableColumn id="10" name="Strength - MTP Max Force (N)" dataDxfId="10" totalsRowDxfId="9"/>
    <tableColumn id="11" name="Power - CMJ (cm)" dataDxfId="8" totalsRowDxfId="7"/>
    <tableColumn id="12" name="Strength - MTP/BW Ratio (N/kg)" totalsRowFunction="sum" dataDxfId="6" totalsRowDxfId="5">
      <calculatedColumnFormula>L8/G8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4" Type="http://schemas.microsoft.com/office/2007/relationships/slicer" Target="../slicers/slicer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99"/>
  <sheetViews>
    <sheetView workbookViewId="0"/>
  </sheetViews>
  <sheetFormatPr baseColWidth="10" defaultColWidth="8.83203125" defaultRowHeight="14" x14ac:dyDescent="0"/>
  <cols>
    <col min="1" max="1" width="20.33203125" bestFit="1" customWidth="1"/>
    <col min="2" max="2" width="19" bestFit="1" customWidth="1"/>
    <col min="3" max="3" width="15" bestFit="1" customWidth="1"/>
    <col min="4" max="4" width="26.33203125" bestFit="1" customWidth="1"/>
    <col min="5" max="5" width="15" bestFit="1" customWidth="1"/>
    <col min="6" max="6" width="26.33203125" bestFit="1" customWidth="1"/>
    <col min="7" max="7" width="3" customWidth="1"/>
    <col min="8" max="8" width="20.33203125" bestFit="1" customWidth="1"/>
    <col min="9" max="9" width="19" bestFit="1" customWidth="1"/>
    <col min="10" max="10" width="7.1640625" bestFit="1" customWidth="1"/>
    <col min="11" max="11" width="10.83203125" bestFit="1" customWidth="1"/>
    <col min="12" max="12" width="15.6640625" bestFit="1" customWidth="1"/>
    <col min="13" max="13" width="30.5" bestFit="1" customWidth="1"/>
  </cols>
  <sheetData>
    <row r="8" spans="1:9">
      <c r="A8" s="18" t="s">
        <v>11</v>
      </c>
      <c r="B8" t="s">
        <v>14</v>
      </c>
      <c r="H8" s="18" t="s">
        <v>11</v>
      </c>
      <c r="I8" t="s">
        <v>14</v>
      </c>
    </row>
    <row r="10" spans="1:9">
      <c r="C10" s="18" t="s">
        <v>40</v>
      </c>
    </row>
    <row r="11" spans="1:9">
      <c r="A11" s="18" t="s">
        <v>13</v>
      </c>
      <c r="B11" s="18" t="s">
        <v>12</v>
      </c>
      <c r="C11" t="s">
        <v>35</v>
      </c>
      <c r="D11" t="s">
        <v>36</v>
      </c>
      <c r="H11" s="18" t="s">
        <v>13</v>
      </c>
      <c r="I11" s="18" t="s">
        <v>12</v>
      </c>
    </row>
    <row r="12" spans="1:9">
      <c r="A12" t="s">
        <v>145</v>
      </c>
      <c r="B12" t="s">
        <v>49</v>
      </c>
      <c r="C12" s="20"/>
      <c r="D12" s="21">
        <v>0</v>
      </c>
      <c r="H12" t="s">
        <v>145</v>
      </c>
      <c r="I12" t="s">
        <v>49</v>
      </c>
    </row>
    <row r="13" spans="1:9">
      <c r="B13" t="s">
        <v>50</v>
      </c>
      <c r="C13" s="20"/>
      <c r="D13" s="21">
        <v>0</v>
      </c>
      <c r="I13" t="s">
        <v>50</v>
      </c>
    </row>
    <row r="14" spans="1:9">
      <c r="B14" t="s">
        <v>51</v>
      </c>
      <c r="C14" s="20"/>
      <c r="D14" s="21">
        <v>0</v>
      </c>
      <c r="I14" t="s">
        <v>51</v>
      </c>
    </row>
    <row r="15" spans="1:9">
      <c r="B15" t="s">
        <v>52</v>
      </c>
      <c r="C15" s="20"/>
      <c r="D15" s="21">
        <v>0</v>
      </c>
      <c r="I15" t="s">
        <v>52</v>
      </c>
    </row>
    <row r="16" spans="1:9">
      <c r="B16" t="s">
        <v>53</v>
      </c>
      <c r="C16" s="20"/>
      <c r="D16" s="21">
        <v>0</v>
      </c>
      <c r="I16" t="s">
        <v>53</v>
      </c>
    </row>
    <row r="17" spans="2:9">
      <c r="B17" t="s">
        <v>54</v>
      </c>
      <c r="C17" s="20"/>
      <c r="D17" s="21">
        <v>0</v>
      </c>
      <c r="I17" t="s">
        <v>54</v>
      </c>
    </row>
    <row r="18" spans="2:9">
      <c r="B18" t="s">
        <v>55</v>
      </c>
      <c r="C18" s="20"/>
      <c r="D18" s="21">
        <v>0</v>
      </c>
      <c r="I18" t="s">
        <v>55</v>
      </c>
    </row>
    <row r="19" spans="2:9">
      <c r="B19" t="s">
        <v>56</v>
      </c>
      <c r="C19" s="20"/>
      <c r="D19" s="21">
        <v>0</v>
      </c>
      <c r="I19" t="s">
        <v>56</v>
      </c>
    </row>
    <row r="20" spans="2:9">
      <c r="B20" t="s">
        <v>57</v>
      </c>
      <c r="C20" s="20"/>
      <c r="D20" s="21">
        <v>0</v>
      </c>
      <c r="I20" t="s">
        <v>57</v>
      </c>
    </row>
    <row r="21" spans="2:9">
      <c r="B21" t="s">
        <v>58</v>
      </c>
      <c r="C21" s="20"/>
      <c r="D21" s="21">
        <v>0</v>
      </c>
      <c r="I21" t="s">
        <v>58</v>
      </c>
    </row>
    <row r="22" spans="2:9">
      <c r="B22" t="s">
        <v>59</v>
      </c>
      <c r="C22" s="20"/>
      <c r="D22" s="21">
        <v>0</v>
      </c>
      <c r="I22" t="s">
        <v>59</v>
      </c>
    </row>
    <row r="23" spans="2:9">
      <c r="B23" t="s">
        <v>60</v>
      </c>
      <c r="C23" s="20"/>
      <c r="D23" s="21">
        <v>0</v>
      </c>
      <c r="I23" t="s">
        <v>60</v>
      </c>
    </row>
    <row r="24" spans="2:9">
      <c r="B24" t="s">
        <v>61</v>
      </c>
      <c r="C24" s="20"/>
      <c r="D24" s="21">
        <v>0</v>
      </c>
      <c r="I24" t="s">
        <v>61</v>
      </c>
    </row>
    <row r="25" spans="2:9">
      <c r="B25" t="s">
        <v>62</v>
      </c>
      <c r="C25" s="20"/>
      <c r="D25" s="21">
        <v>0</v>
      </c>
      <c r="I25" t="s">
        <v>62</v>
      </c>
    </row>
    <row r="26" spans="2:9">
      <c r="B26" t="s">
        <v>63</v>
      </c>
      <c r="C26" s="20"/>
      <c r="D26" s="21">
        <v>0</v>
      </c>
      <c r="I26" t="s">
        <v>63</v>
      </c>
    </row>
    <row r="27" spans="2:9">
      <c r="B27" t="s">
        <v>64</v>
      </c>
      <c r="C27" s="20"/>
      <c r="D27" s="21">
        <v>0</v>
      </c>
      <c r="I27" t="s">
        <v>64</v>
      </c>
    </row>
    <row r="28" spans="2:9">
      <c r="B28" t="s">
        <v>65</v>
      </c>
      <c r="C28" s="20"/>
      <c r="D28" s="21">
        <v>0</v>
      </c>
      <c r="I28" t="s">
        <v>65</v>
      </c>
    </row>
    <row r="29" spans="2:9">
      <c r="B29" t="s">
        <v>66</v>
      </c>
      <c r="C29" s="20"/>
      <c r="D29" s="21">
        <v>0</v>
      </c>
      <c r="I29" t="s">
        <v>66</v>
      </c>
    </row>
    <row r="30" spans="2:9">
      <c r="B30" t="s">
        <v>67</v>
      </c>
      <c r="C30" s="20"/>
      <c r="D30" s="21">
        <v>0</v>
      </c>
      <c r="I30" t="s">
        <v>67</v>
      </c>
    </row>
    <row r="31" spans="2:9">
      <c r="B31" t="s">
        <v>68</v>
      </c>
      <c r="C31" s="20"/>
      <c r="D31" s="21">
        <v>0</v>
      </c>
      <c r="I31" t="s">
        <v>68</v>
      </c>
    </row>
    <row r="32" spans="2:9">
      <c r="B32" t="s">
        <v>74</v>
      </c>
      <c r="C32" s="20"/>
      <c r="D32" s="21">
        <v>0</v>
      </c>
      <c r="I32" t="s">
        <v>74</v>
      </c>
    </row>
    <row r="33" spans="2:9">
      <c r="B33" t="s">
        <v>75</v>
      </c>
      <c r="C33" s="20"/>
      <c r="D33" s="21">
        <v>0</v>
      </c>
      <c r="I33" t="s">
        <v>75</v>
      </c>
    </row>
    <row r="34" spans="2:9">
      <c r="B34" t="s">
        <v>76</v>
      </c>
      <c r="C34" s="20"/>
      <c r="D34" s="21">
        <v>0</v>
      </c>
      <c r="I34" t="s">
        <v>76</v>
      </c>
    </row>
    <row r="35" spans="2:9">
      <c r="B35" t="s">
        <v>77</v>
      </c>
      <c r="C35" s="20"/>
      <c r="D35" s="21">
        <v>0</v>
      </c>
      <c r="I35" t="s">
        <v>77</v>
      </c>
    </row>
    <row r="36" spans="2:9">
      <c r="B36" t="s">
        <v>78</v>
      </c>
      <c r="C36" s="20"/>
      <c r="D36" s="21">
        <v>0</v>
      </c>
      <c r="I36" t="s">
        <v>78</v>
      </c>
    </row>
    <row r="37" spans="2:9">
      <c r="B37" t="s">
        <v>79</v>
      </c>
      <c r="C37" s="20"/>
      <c r="D37" s="21">
        <v>0</v>
      </c>
      <c r="I37" t="s">
        <v>79</v>
      </c>
    </row>
    <row r="38" spans="2:9">
      <c r="B38" t="s">
        <v>80</v>
      </c>
      <c r="C38" s="20"/>
      <c r="D38" s="21">
        <v>0</v>
      </c>
      <c r="I38" t="s">
        <v>80</v>
      </c>
    </row>
    <row r="39" spans="2:9">
      <c r="B39" t="s">
        <v>81</v>
      </c>
      <c r="C39" s="20"/>
      <c r="D39" s="21">
        <v>0</v>
      </c>
      <c r="I39" t="s">
        <v>81</v>
      </c>
    </row>
    <row r="40" spans="2:9">
      <c r="B40" t="s">
        <v>82</v>
      </c>
      <c r="C40" s="20"/>
      <c r="D40" s="21">
        <v>0</v>
      </c>
      <c r="I40" t="s">
        <v>82</v>
      </c>
    </row>
    <row r="41" spans="2:9">
      <c r="B41" t="s">
        <v>83</v>
      </c>
      <c r="C41" s="20"/>
      <c r="D41" s="21">
        <v>0</v>
      </c>
      <c r="I41" t="s">
        <v>83</v>
      </c>
    </row>
    <row r="42" spans="2:9">
      <c r="B42" t="s">
        <v>85</v>
      </c>
      <c r="C42" s="20"/>
      <c r="D42" s="21">
        <v>0</v>
      </c>
      <c r="I42" t="s">
        <v>85</v>
      </c>
    </row>
    <row r="43" spans="2:9">
      <c r="B43" t="s">
        <v>86</v>
      </c>
      <c r="C43" s="20"/>
      <c r="D43" s="21">
        <v>0</v>
      </c>
      <c r="I43" t="s">
        <v>86</v>
      </c>
    </row>
    <row r="44" spans="2:9">
      <c r="B44" t="s">
        <v>87</v>
      </c>
      <c r="C44" s="20"/>
      <c r="D44" s="21">
        <v>0</v>
      </c>
      <c r="I44" t="s">
        <v>87</v>
      </c>
    </row>
    <row r="45" spans="2:9">
      <c r="B45" t="s">
        <v>98</v>
      </c>
      <c r="C45" s="20"/>
      <c r="D45" s="21">
        <v>0</v>
      </c>
      <c r="I45" t="s">
        <v>98</v>
      </c>
    </row>
    <row r="46" spans="2:9">
      <c r="B46" t="s">
        <v>88</v>
      </c>
      <c r="C46" s="20"/>
      <c r="D46" s="21">
        <v>0</v>
      </c>
      <c r="I46" t="s">
        <v>88</v>
      </c>
    </row>
    <row r="47" spans="2:9">
      <c r="B47" t="s">
        <v>89</v>
      </c>
      <c r="C47" s="20"/>
      <c r="D47" s="21">
        <v>0</v>
      </c>
      <c r="I47" t="s">
        <v>89</v>
      </c>
    </row>
    <row r="48" spans="2:9">
      <c r="B48" t="s">
        <v>90</v>
      </c>
      <c r="C48" s="20"/>
      <c r="D48" s="21">
        <v>0</v>
      </c>
      <c r="I48" t="s">
        <v>90</v>
      </c>
    </row>
    <row r="49" spans="2:9">
      <c r="B49" t="s">
        <v>91</v>
      </c>
      <c r="C49" s="20"/>
      <c r="D49" s="21">
        <v>0</v>
      </c>
      <c r="I49" t="s">
        <v>91</v>
      </c>
    </row>
    <row r="50" spans="2:9">
      <c r="B50" t="s">
        <v>92</v>
      </c>
      <c r="C50" s="20"/>
      <c r="D50" s="21">
        <v>0</v>
      </c>
      <c r="I50" t="s">
        <v>92</v>
      </c>
    </row>
    <row r="51" spans="2:9">
      <c r="B51" t="s">
        <v>93</v>
      </c>
      <c r="C51" s="20"/>
      <c r="D51" s="21">
        <v>0</v>
      </c>
      <c r="I51" t="s">
        <v>93</v>
      </c>
    </row>
    <row r="52" spans="2:9">
      <c r="B52" t="s">
        <v>94</v>
      </c>
      <c r="C52" s="20"/>
      <c r="D52" s="21">
        <v>0</v>
      </c>
      <c r="I52" t="s">
        <v>94</v>
      </c>
    </row>
    <row r="53" spans="2:9">
      <c r="B53" t="s">
        <v>97</v>
      </c>
      <c r="C53" s="20"/>
      <c r="D53" s="21">
        <v>0</v>
      </c>
      <c r="I53" t="s">
        <v>97</v>
      </c>
    </row>
    <row r="54" spans="2:9">
      <c r="B54" t="s">
        <v>95</v>
      </c>
      <c r="C54" s="20"/>
      <c r="D54" s="21">
        <v>0</v>
      </c>
      <c r="I54" t="s">
        <v>95</v>
      </c>
    </row>
    <row r="55" spans="2:9">
      <c r="B55" t="s">
        <v>96</v>
      </c>
      <c r="C55" s="20"/>
      <c r="D55" s="21">
        <v>0</v>
      </c>
      <c r="I55" t="s">
        <v>96</v>
      </c>
    </row>
    <row r="56" spans="2:9">
      <c r="B56" t="s">
        <v>100</v>
      </c>
      <c r="C56" s="20"/>
      <c r="D56" s="21">
        <v>0</v>
      </c>
      <c r="I56" t="s">
        <v>100</v>
      </c>
    </row>
    <row r="57" spans="2:9">
      <c r="B57" t="s">
        <v>101</v>
      </c>
      <c r="C57" s="20"/>
      <c r="D57" s="21">
        <v>0</v>
      </c>
      <c r="I57" t="s">
        <v>101</v>
      </c>
    </row>
    <row r="58" spans="2:9">
      <c r="B58" t="s">
        <v>102</v>
      </c>
      <c r="C58" s="20"/>
      <c r="D58" s="21">
        <v>0</v>
      </c>
      <c r="I58" t="s">
        <v>102</v>
      </c>
    </row>
    <row r="59" spans="2:9">
      <c r="B59" t="s">
        <v>103</v>
      </c>
      <c r="C59" s="20"/>
      <c r="D59" s="21">
        <v>0</v>
      </c>
      <c r="I59" t="s">
        <v>103</v>
      </c>
    </row>
    <row r="60" spans="2:9">
      <c r="B60" t="s">
        <v>104</v>
      </c>
      <c r="C60" s="20"/>
      <c r="D60" s="21">
        <v>0</v>
      </c>
      <c r="I60" t="s">
        <v>104</v>
      </c>
    </row>
    <row r="61" spans="2:9">
      <c r="B61" t="s">
        <v>105</v>
      </c>
      <c r="C61" s="20"/>
      <c r="D61" s="21">
        <v>0</v>
      </c>
      <c r="I61" t="s">
        <v>105</v>
      </c>
    </row>
    <row r="62" spans="2:9">
      <c r="B62" t="s">
        <v>106</v>
      </c>
      <c r="C62" s="20"/>
      <c r="D62" s="21">
        <v>0</v>
      </c>
      <c r="I62" t="s">
        <v>106</v>
      </c>
    </row>
    <row r="63" spans="2:9">
      <c r="B63" t="s">
        <v>107</v>
      </c>
      <c r="C63" s="20"/>
      <c r="D63" s="21">
        <v>0</v>
      </c>
      <c r="I63" t="s">
        <v>107</v>
      </c>
    </row>
    <row r="64" spans="2:9">
      <c r="B64" t="s">
        <v>108</v>
      </c>
      <c r="C64" s="20"/>
      <c r="D64" s="21">
        <v>0</v>
      </c>
      <c r="I64" t="s">
        <v>108</v>
      </c>
    </row>
    <row r="65" spans="2:9">
      <c r="B65" t="s">
        <v>109</v>
      </c>
      <c r="C65" s="20"/>
      <c r="D65" s="21">
        <v>0</v>
      </c>
      <c r="I65" t="s">
        <v>109</v>
      </c>
    </row>
    <row r="66" spans="2:9">
      <c r="B66" t="s">
        <v>110</v>
      </c>
      <c r="C66" s="20"/>
      <c r="D66" s="21">
        <v>0</v>
      </c>
      <c r="I66" t="s">
        <v>110</v>
      </c>
    </row>
    <row r="67" spans="2:9">
      <c r="B67" t="s">
        <v>111</v>
      </c>
      <c r="C67" s="20"/>
      <c r="D67" s="21">
        <v>0</v>
      </c>
      <c r="I67" t="s">
        <v>111</v>
      </c>
    </row>
    <row r="68" spans="2:9">
      <c r="B68" t="s">
        <v>112</v>
      </c>
      <c r="C68" s="20"/>
      <c r="D68" s="21">
        <v>0</v>
      </c>
      <c r="I68" t="s">
        <v>112</v>
      </c>
    </row>
    <row r="69" spans="2:9">
      <c r="B69" t="s">
        <v>113</v>
      </c>
      <c r="C69" s="20"/>
      <c r="D69" s="21">
        <v>0</v>
      </c>
      <c r="I69" t="s">
        <v>113</v>
      </c>
    </row>
    <row r="70" spans="2:9">
      <c r="B70" t="s">
        <v>114</v>
      </c>
      <c r="C70" s="20"/>
      <c r="D70" s="21">
        <v>0</v>
      </c>
      <c r="I70" t="s">
        <v>114</v>
      </c>
    </row>
    <row r="71" spans="2:9">
      <c r="B71" t="s">
        <v>115</v>
      </c>
      <c r="C71" s="20"/>
      <c r="D71" s="21">
        <v>0</v>
      </c>
      <c r="I71" t="s">
        <v>115</v>
      </c>
    </row>
    <row r="72" spans="2:9">
      <c r="B72" t="s">
        <v>118</v>
      </c>
      <c r="C72" s="20"/>
      <c r="D72" s="21">
        <v>0</v>
      </c>
      <c r="I72" t="s">
        <v>118</v>
      </c>
    </row>
    <row r="73" spans="2:9">
      <c r="B73" t="s">
        <v>119</v>
      </c>
      <c r="C73" s="20"/>
      <c r="D73" s="21">
        <v>0</v>
      </c>
      <c r="I73" t="s">
        <v>119</v>
      </c>
    </row>
    <row r="74" spans="2:9">
      <c r="B74" t="s">
        <v>120</v>
      </c>
      <c r="C74" s="20"/>
      <c r="D74" s="21">
        <v>0</v>
      </c>
      <c r="I74" t="s">
        <v>120</v>
      </c>
    </row>
    <row r="75" spans="2:9">
      <c r="B75" t="s">
        <v>121</v>
      </c>
      <c r="C75" s="20"/>
      <c r="D75" s="21">
        <v>0</v>
      </c>
      <c r="I75" t="s">
        <v>121</v>
      </c>
    </row>
    <row r="76" spans="2:9">
      <c r="B76" t="s">
        <v>122</v>
      </c>
      <c r="C76" s="20"/>
      <c r="D76" s="21">
        <v>0</v>
      </c>
      <c r="I76" t="s">
        <v>122</v>
      </c>
    </row>
    <row r="77" spans="2:9">
      <c r="B77" t="s">
        <v>123</v>
      </c>
      <c r="C77" s="20"/>
      <c r="D77" s="21">
        <v>0</v>
      </c>
      <c r="I77" t="s">
        <v>123</v>
      </c>
    </row>
    <row r="78" spans="2:9">
      <c r="B78" t="s">
        <v>124</v>
      </c>
      <c r="C78" s="20"/>
      <c r="D78" s="21">
        <v>0</v>
      </c>
      <c r="I78" t="s">
        <v>124</v>
      </c>
    </row>
    <row r="79" spans="2:9">
      <c r="B79" t="s">
        <v>125</v>
      </c>
      <c r="C79" s="20"/>
      <c r="D79" s="21">
        <v>0</v>
      </c>
      <c r="I79" t="s">
        <v>125</v>
      </c>
    </row>
    <row r="80" spans="2:9">
      <c r="B80" t="s">
        <v>126</v>
      </c>
      <c r="C80" s="20"/>
      <c r="D80" s="21">
        <v>0</v>
      </c>
      <c r="I80" t="s">
        <v>126</v>
      </c>
    </row>
    <row r="81" spans="2:9">
      <c r="B81" t="s">
        <v>127</v>
      </c>
      <c r="C81" s="20"/>
      <c r="D81" s="21">
        <v>0</v>
      </c>
      <c r="I81" t="s">
        <v>127</v>
      </c>
    </row>
    <row r="82" spans="2:9">
      <c r="B82" t="s">
        <v>128</v>
      </c>
      <c r="C82" s="20"/>
      <c r="D82" s="21">
        <v>0</v>
      </c>
      <c r="I82" t="s">
        <v>128</v>
      </c>
    </row>
    <row r="83" spans="2:9">
      <c r="B83" t="s">
        <v>129</v>
      </c>
      <c r="C83" s="20"/>
      <c r="D83" s="21">
        <v>0</v>
      </c>
      <c r="I83" t="s">
        <v>129</v>
      </c>
    </row>
    <row r="84" spans="2:9">
      <c r="B84" t="s">
        <v>130</v>
      </c>
      <c r="C84" s="20"/>
      <c r="D84" s="21">
        <v>0</v>
      </c>
      <c r="I84" t="s">
        <v>130</v>
      </c>
    </row>
    <row r="85" spans="2:9">
      <c r="B85" t="s">
        <v>144</v>
      </c>
      <c r="C85" s="20"/>
      <c r="D85" s="21">
        <v>0</v>
      </c>
      <c r="I85" t="s">
        <v>144</v>
      </c>
    </row>
    <row r="86" spans="2:9">
      <c r="B86" t="s">
        <v>143</v>
      </c>
      <c r="C86" s="20"/>
      <c r="D86" s="21">
        <v>0</v>
      </c>
      <c r="I86" t="s">
        <v>143</v>
      </c>
    </row>
    <row r="87" spans="2:9">
      <c r="B87" t="s">
        <v>131</v>
      </c>
      <c r="C87" s="20"/>
      <c r="D87" s="21">
        <v>0</v>
      </c>
      <c r="I87" t="s">
        <v>131</v>
      </c>
    </row>
    <row r="88" spans="2:9">
      <c r="B88" t="s">
        <v>132</v>
      </c>
      <c r="C88" s="20"/>
      <c r="D88" s="21">
        <v>0</v>
      </c>
      <c r="I88" t="s">
        <v>132</v>
      </c>
    </row>
    <row r="89" spans="2:9">
      <c r="B89" t="s">
        <v>133</v>
      </c>
      <c r="C89" s="20"/>
      <c r="D89" s="21">
        <v>0</v>
      </c>
      <c r="I89" t="s">
        <v>133</v>
      </c>
    </row>
    <row r="90" spans="2:9">
      <c r="B90" t="s">
        <v>134</v>
      </c>
      <c r="C90" s="20"/>
      <c r="D90" s="21">
        <v>0</v>
      </c>
      <c r="I90" t="s">
        <v>134</v>
      </c>
    </row>
    <row r="91" spans="2:9">
      <c r="B91" t="s">
        <v>135</v>
      </c>
      <c r="C91" s="20"/>
      <c r="D91" s="21">
        <v>0</v>
      </c>
      <c r="I91" t="s">
        <v>135</v>
      </c>
    </row>
    <row r="92" spans="2:9">
      <c r="B92" t="s">
        <v>136</v>
      </c>
      <c r="C92" s="20"/>
      <c r="D92" s="21">
        <v>0</v>
      </c>
      <c r="I92" t="s">
        <v>136</v>
      </c>
    </row>
    <row r="93" spans="2:9">
      <c r="B93" t="s">
        <v>137</v>
      </c>
      <c r="C93" s="20"/>
      <c r="D93" s="21">
        <v>0</v>
      </c>
      <c r="I93" t="s">
        <v>137</v>
      </c>
    </row>
    <row r="94" spans="2:9">
      <c r="B94" t="s">
        <v>138</v>
      </c>
      <c r="C94" s="20"/>
      <c r="D94" s="21">
        <v>0</v>
      </c>
      <c r="I94" t="s">
        <v>138</v>
      </c>
    </row>
    <row r="95" spans="2:9">
      <c r="B95" t="s">
        <v>139</v>
      </c>
      <c r="C95" s="20"/>
      <c r="D95" s="21">
        <v>0</v>
      </c>
      <c r="I95" t="s">
        <v>139</v>
      </c>
    </row>
    <row r="96" spans="2:9">
      <c r="B96" t="s">
        <v>140</v>
      </c>
      <c r="C96" s="20"/>
      <c r="D96" s="21">
        <v>0</v>
      </c>
      <c r="I96" t="s">
        <v>140</v>
      </c>
    </row>
    <row r="97" spans="1:9">
      <c r="B97" t="s">
        <v>141</v>
      </c>
      <c r="C97" s="20"/>
      <c r="D97" s="21">
        <v>0</v>
      </c>
      <c r="I97" t="s">
        <v>141</v>
      </c>
    </row>
    <row r="98" spans="1:9">
      <c r="A98" t="s">
        <v>146</v>
      </c>
      <c r="C98" s="20"/>
      <c r="D98" s="21">
        <v>0</v>
      </c>
      <c r="H98" t="s">
        <v>146</v>
      </c>
    </row>
    <row r="99" spans="1:9">
      <c r="A99" t="s">
        <v>34</v>
      </c>
      <c r="C99" s="20"/>
      <c r="D99" s="21">
        <v>0</v>
      </c>
      <c r="H99" t="s">
        <v>34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opLeftCell="H1" workbookViewId="0">
      <selection activeCell="R31" sqref="R31"/>
    </sheetView>
  </sheetViews>
  <sheetFormatPr baseColWidth="10" defaultColWidth="11.5" defaultRowHeight="14" x14ac:dyDescent="0"/>
  <cols>
    <col min="1" max="1" width="25.6640625" style="44" customWidth="1"/>
    <col min="2" max="5" width="11" style="2" customWidth="1"/>
    <col min="7" max="7" width="25.5" customWidth="1"/>
    <col min="13" max="13" width="25.6640625" customWidth="1"/>
    <col min="19" max="19" width="25.6640625" customWidth="1"/>
  </cols>
  <sheetData>
    <row r="1" spans="1:24" ht="14" customHeight="1">
      <c r="B1" s="151" t="s">
        <v>152</v>
      </c>
      <c r="C1" s="151"/>
      <c r="D1" s="151"/>
      <c r="E1" s="151"/>
      <c r="F1" s="151"/>
      <c r="G1" s="44"/>
      <c r="H1" s="151" t="s">
        <v>152</v>
      </c>
      <c r="I1" s="151"/>
      <c r="J1" s="151"/>
      <c r="K1" s="151"/>
      <c r="L1" s="151"/>
      <c r="M1" s="44"/>
      <c r="N1" s="151" t="s">
        <v>152</v>
      </c>
      <c r="O1" s="151"/>
      <c r="P1" s="151"/>
      <c r="Q1" s="151"/>
      <c r="R1" s="151"/>
      <c r="S1" s="44"/>
      <c r="T1" s="151" t="s">
        <v>152</v>
      </c>
      <c r="U1" s="151"/>
      <c r="V1" s="151"/>
      <c r="W1" s="151"/>
      <c r="X1" s="151"/>
    </row>
    <row r="2" spans="1:24" ht="14" customHeight="1">
      <c r="B2" s="151"/>
      <c r="C2" s="151"/>
      <c r="D2" s="151"/>
      <c r="E2" s="151"/>
      <c r="F2" s="151"/>
      <c r="G2" s="44"/>
      <c r="H2" s="151"/>
      <c r="I2" s="151"/>
      <c r="J2" s="151"/>
      <c r="K2" s="151"/>
      <c r="L2" s="151"/>
      <c r="M2" s="44"/>
      <c r="N2" s="151"/>
      <c r="O2" s="151"/>
      <c r="P2" s="151"/>
      <c r="Q2" s="151"/>
      <c r="R2" s="151"/>
      <c r="S2" s="44"/>
      <c r="T2" s="151"/>
      <c r="U2" s="151"/>
      <c r="V2" s="151"/>
      <c r="W2" s="151"/>
      <c r="X2" s="151"/>
    </row>
    <row r="3" spans="1:24" ht="14" customHeight="1">
      <c r="B3" s="151"/>
      <c r="C3" s="151"/>
      <c r="D3" s="151"/>
      <c r="E3" s="151"/>
      <c r="F3" s="151"/>
      <c r="G3" s="44"/>
      <c r="H3" s="151"/>
      <c r="I3" s="151"/>
      <c r="J3" s="151"/>
      <c r="K3" s="151"/>
      <c r="L3" s="151"/>
      <c r="M3" s="44"/>
      <c r="N3" s="151"/>
      <c r="O3" s="151"/>
      <c r="P3" s="151"/>
      <c r="Q3" s="151"/>
      <c r="R3" s="151"/>
      <c r="S3" s="44"/>
      <c r="T3" s="151"/>
      <c r="U3" s="151"/>
      <c r="V3" s="151"/>
      <c r="W3" s="151"/>
      <c r="X3" s="151"/>
    </row>
    <row r="4" spans="1:24" ht="14" customHeight="1">
      <c r="B4" s="151" t="s">
        <v>153</v>
      </c>
      <c r="C4" s="151"/>
      <c r="D4" s="151"/>
      <c r="E4" s="151"/>
      <c r="F4" s="151"/>
      <c r="G4" s="44"/>
      <c r="H4" s="151" t="s">
        <v>153</v>
      </c>
      <c r="I4" s="151"/>
      <c r="J4" s="151"/>
      <c r="K4" s="151"/>
      <c r="L4" s="151"/>
      <c r="M4" s="44"/>
      <c r="N4" s="151" t="s">
        <v>153</v>
      </c>
      <c r="O4" s="151"/>
      <c r="P4" s="151"/>
      <c r="Q4" s="151"/>
      <c r="R4" s="151"/>
      <c r="S4" s="44"/>
      <c r="T4" s="151" t="s">
        <v>153</v>
      </c>
      <c r="U4" s="151"/>
      <c r="V4" s="151"/>
      <c r="W4" s="151"/>
      <c r="X4" s="151"/>
    </row>
    <row r="5" spans="1:24" ht="14" customHeight="1">
      <c r="B5" s="151"/>
      <c r="C5" s="151"/>
      <c r="D5" s="151"/>
      <c r="E5" s="151"/>
      <c r="F5" s="151"/>
      <c r="G5" s="44"/>
      <c r="H5" s="151"/>
      <c r="I5" s="151"/>
      <c r="J5" s="151"/>
      <c r="K5" s="151"/>
      <c r="L5" s="151"/>
      <c r="M5" s="44"/>
      <c r="N5" s="151"/>
      <c r="O5" s="151"/>
      <c r="P5" s="151"/>
      <c r="Q5" s="151"/>
      <c r="R5" s="151"/>
      <c r="S5" s="44"/>
      <c r="T5" s="151"/>
      <c r="U5" s="151"/>
      <c r="V5" s="151"/>
      <c r="W5" s="151"/>
      <c r="X5" s="151"/>
    </row>
    <row r="6" spans="1:24" ht="14" customHeight="1">
      <c r="B6" s="151"/>
      <c r="C6" s="151"/>
      <c r="D6" s="151"/>
      <c r="E6" s="151"/>
      <c r="F6" s="151"/>
      <c r="G6" s="44"/>
      <c r="H6" s="151"/>
      <c r="I6" s="151"/>
      <c r="J6" s="151"/>
      <c r="K6" s="151"/>
      <c r="L6" s="151"/>
      <c r="M6" s="44"/>
      <c r="N6" s="151"/>
      <c r="O6" s="151"/>
      <c r="P6" s="151"/>
      <c r="Q6" s="151"/>
      <c r="R6" s="151"/>
      <c r="S6" s="44"/>
      <c r="T6" s="151"/>
      <c r="U6" s="151"/>
      <c r="V6" s="151"/>
      <c r="W6" s="151"/>
      <c r="X6" s="151"/>
    </row>
    <row r="7" spans="1:24" ht="23">
      <c r="B7" s="156" t="s">
        <v>73</v>
      </c>
      <c r="C7" s="156"/>
      <c r="D7" s="156"/>
      <c r="E7" s="156"/>
      <c r="F7" s="156"/>
      <c r="G7" s="44"/>
      <c r="H7" s="156" t="s">
        <v>73</v>
      </c>
      <c r="I7" s="156"/>
      <c r="J7" s="156"/>
      <c r="K7" s="156"/>
      <c r="L7" s="156"/>
      <c r="M7" s="44"/>
      <c r="N7" s="156" t="s">
        <v>73</v>
      </c>
      <c r="O7" s="156"/>
      <c r="P7" s="156"/>
      <c r="Q7" s="156"/>
      <c r="R7" s="156"/>
      <c r="S7" s="44"/>
      <c r="T7" s="156" t="s">
        <v>73</v>
      </c>
      <c r="U7" s="156"/>
      <c r="V7" s="156"/>
      <c r="W7" s="156"/>
      <c r="X7" s="156"/>
    </row>
    <row r="8" spans="1:24" s="60" customFormat="1" ht="22" customHeight="1">
      <c r="A8" s="59"/>
      <c r="B8" s="157" t="s">
        <v>72</v>
      </c>
      <c r="C8" s="157"/>
      <c r="D8" s="157"/>
      <c r="E8" s="157"/>
      <c r="F8" s="157"/>
      <c r="G8" s="59"/>
      <c r="H8" s="157" t="s">
        <v>71</v>
      </c>
      <c r="I8" s="157"/>
      <c r="J8" s="157"/>
      <c r="K8" s="157"/>
      <c r="L8" s="157"/>
      <c r="M8" s="59"/>
      <c r="N8" s="157" t="s">
        <v>69</v>
      </c>
      <c r="O8" s="157"/>
      <c r="P8" s="157"/>
      <c r="Q8" s="157"/>
      <c r="R8" s="157"/>
      <c r="S8" s="59"/>
      <c r="T8" s="157" t="s">
        <v>70</v>
      </c>
      <c r="U8" s="157"/>
      <c r="V8" s="157"/>
      <c r="W8" s="157"/>
      <c r="X8" s="157"/>
    </row>
    <row r="9" spans="1:24" ht="14" customHeight="1" thickBot="1">
      <c r="B9" s="58"/>
      <c r="C9" s="57"/>
      <c r="D9" s="57"/>
      <c r="E9" s="57"/>
      <c r="F9" s="57"/>
      <c r="G9" s="44"/>
      <c r="H9" s="57"/>
      <c r="I9" s="57"/>
      <c r="J9" s="57"/>
      <c r="K9" s="57"/>
      <c r="L9" s="57"/>
      <c r="M9" s="44"/>
      <c r="N9" s="57"/>
      <c r="O9" s="57"/>
      <c r="P9" s="57"/>
      <c r="Q9" s="57"/>
      <c r="R9" s="57"/>
      <c r="S9" s="44"/>
      <c r="T9" s="57"/>
      <c r="U9" s="57"/>
      <c r="V9" s="57"/>
      <c r="W9" s="57"/>
      <c r="X9" s="57"/>
    </row>
    <row r="10" spans="1:24" ht="14" customHeight="1">
      <c r="A10" s="162"/>
      <c r="B10" s="154" t="s">
        <v>157</v>
      </c>
      <c r="C10" s="152" t="s">
        <v>158</v>
      </c>
      <c r="G10" s="166"/>
      <c r="H10" s="154" t="s">
        <v>157</v>
      </c>
      <c r="I10" s="152" t="s">
        <v>158</v>
      </c>
      <c r="J10" s="56"/>
      <c r="K10" s="58"/>
      <c r="M10" s="44"/>
      <c r="N10" s="154" t="s">
        <v>157</v>
      </c>
      <c r="O10" s="152" t="s">
        <v>158</v>
      </c>
      <c r="P10" s="158"/>
      <c r="Q10" s="159"/>
      <c r="S10" s="44"/>
      <c r="T10" s="160" t="s">
        <v>157</v>
      </c>
      <c r="U10" s="152" t="s">
        <v>158</v>
      </c>
      <c r="V10" s="158"/>
      <c r="W10" s="159"/>
    </row>
    <row r="11" spans="1:24" ht="14" customHeight="1" thickBot="1">
      <c r="A11" s="162"/>
      <c r="B11" s="163"/>
      <c r="C11" s="164"/>
      <c r="G11" s="166"/>
      <c r="H11" s="163"/>
      <c r="I11" s="164"/>
      <c r="J11" s="56"/>
      <c r="K11" s="58"/>
      <c r="M11" s="44"/>
      <c r="N11" s="163"/>
      <c r="O11" s="164"/>
      <c r="P11" s="158"/>
      <c r="Q11" s="159"/>
      <c r="S11" s="44"/>
      <c r="T11" s="165"/>
      <c r="U11" s="164"/>
      <c r="V11" s="158"/>
      <c r="W11" s="159"/>
    </row>
    <row r="12" spans="1:24">
      <c r="A12" s="81" t="s">
        <v>82</v>
      </c>
      <c r="B12" s="110">
        <v>21.5</v>
      </c>
      <c r="C12" s="99">
        <v>21</v>
      </c>
      <c r="D12" s="46"/>
      <c r="E12" s="85"/>
      <c r="F12" s="56"/>
      <c r="G12" s="81" t="s">
        <v>186</v>
      </c>
      <c r="H12" s="94">
        <v>4.93</v>
      </c>
      <c r="I12" s="99"/>
      <c r="J12" s="56"/>
      <c r="K12" s="46"/>
      <c r="L12" s="56"/>
      <c r="M12" s="81" t="s">
        <v>75</v>
      </c>
      <c r="N12" s="115">
        <v>53.8</v>
      </c>
      <c r="O12" s="94">
        <v>52.2</v>
      </c>
      <c r="P12" s="56"/>
      <c r="Q12" s="56"/>
      <c r="R12" s="56"/>
      <c r="S12" s="81" t="s">
        <v>82</v>
      </c>
      <c r="T12" s="113">
        <v>3.05</v>
      </c>
      <c r="U12" s="94">
        <v>3</v>
      </c>
    </row>
    <row r="13" spans="1:24">
      <c r="A13" s="81" t="s">
        <v>79</v>
      </c>
      <c r="B13" s="104">
        <v>20.5</v>
      </c>
      <c r="C13" s="100">
        <v>20</v>
      </c>
      <c r="D13" s="86"/>
      <c r="E13" s="85"/>
      <c r="F13" s="56"/>
      <c r="G13" s="81" t="s">
        <v>76</v>
      </c>
      <c r="H13" s="104">
        <v>5.05</v>
      </c>
      <c r="I13" s="100">
        <v>5.41</v>
      </c>
      <c r="J13" s="56"/>
      <c r="K13" s="46"/>
      <c r="L13" s="56"/>
      <c r="M13" s="81" t="s">
        <v>186</v>
      </c>
      <c r="N13" s="95">
        <v>53.7</v>
      </c>
      <c r="O13" s="96"/>
      <c r="P13" s="56"/>
      <c r="Q13" s="56"/>
      <c r="R13" s="56"/>
      <c r="S13" s="81" t="s">
        <v>188</v>
      </c>
      <c r="T13" s="95">
        <v>3.11</v>
      </c>
      <c r="U13" s="96"/>
    </row>
    <row r="14" spans="1:24">
      <c r="A14" s="81" t="s">
        <v>75</v>
      </c>
      <c r="B14" s="96">
        <v>20.5</v>
      </c>
      <c r="C14" s="100">
        <v>20.5</v>
      </c>
      <c r="D14" s="86"/>
      <c r="E14" s="85"/>
      <c r="F14" s="56"/>
      <c r="G14" s="81" t="s">
        <v>80</v>
      </c>
      <c r="H14" s="104">
        <v>5.08</v>
      </c>
      <c r="I14" s="100">
        <v>5.31</v>
      </c>
      <c r="J14" s="56"/>
      <c r="K14" s="46"/>
      <c r="L14" s="56"/>
      <c r="M14" s="81" t="s">
        <v>188</v>
      </c>
      <c r="N14" s="95">
        <v>51.9</v>
      </c>
      <c r="O14" s="96"/>
      <c r="P14" s="56"/>
      <c r="Q14" s="56"/>
      <c r="R14" s="56"/>
      <c r="S14" s="81" t="s">
        <v>186</v>
      </c>
      <c r="T14" s="95">
        <v>3.25</v>
      </c>
      <c r="U14" s="96"/>
    </row>
    <row r="15" spans="1:24">
      <c r="A15" s="81" t="s">
        <v>186</v>
      </c>
      <c r="B15" s="96">
        <v>20</v>
      </c>
      <c r="C15" s="100"/>
      <c r="D15" s="86"/>
      <c r="E15" s="85"/>
      <c r="F15" s="56"/>
      <c r="G15" s="81" t="s">
        <v>188</v>
      </c>
      <c r="H15" s="96">
        <v>5.1100000000000003</v>
      </c>
      <c r="I15" s="100"/>
      <c r="J15" s="56"/>
      <c r="K15" s="46"/>
      <c r="L15" s="56"/>
      <c r="M15" s="81" t="s">
        <v>82</v>
      </c>
      <c r="N15" s="98">
        <v>49.7</v>
      </c>
      <c r="O15" s="96">
        <v>46.8</v>
      </c>
      <c r="P15" s="56"/>
      <c r="Q15" s="56"/>
      <c r="R15" s="56"/>
      <c r="S15" s="81" t="s">
        <v>185</v>
      </c>
      <c r="T15" s="95">
        <v>3.26</v>
      </c>
      <c r="U15" s="96"/>
    </row>
    <row r="16" spans="1:24">
      <c r="A16" s="81" t="s">
        <v>188</v>
      </c>
      <c r="B16" s="96">
        <v>20</v>
      </c>
      <c r="C16" s="100"/>
      <c r="D16" s="86"/>
      <c r="E16" s="85"/>
      <c r="F16" s="56"/>
      <c r="G16" s="81" t="s">
        <v>79</v>
      </c>
      <c r="H16" s="104">
        <v>5.13</v>
      </c>
      <c r="I16" s="100">
        <v>5.29</v>
      </c>
      <c r="J16" s="56"/>
      <c r="K16" s="46"/>
      <c r="L16" s="56"/>
      <c r="M16" s="81" t="s">
        <v>76</v>
      </c>
      <c r="N16" s="105">
        <v>44.2</v>
      </c>
      <c r="O16" s="96">
        <v>48</v>
      </c>
      <c r="P16" s="56"/>
      <c r="Q16" s="56"/>
      <c r="R16" s="56"/>
      <c r="S16" s="81" t="s">
        <v>83</v>
      </c>
      <c r="T16" s="98">
        <v>3.34</v>
      </c>
      <c r="U16" s="96">
        <v>3.35</v>
      </c>
    </row>
    <row r="17" spans="1:23">
      <c r="A17" s="81" t="s">
        <v>80</v>
      </c>
      <c r="B17" s="96">
        <v>19</v>
      </c>
      <c r="C17" s="100">
        <v>19</v>
      </c>
      <c r="D17" s="86"/>
      <c r="E17" s="85"/>
      <c r="F17" s="56"/>
      <c r="G17" s="81" t="s">
        <v>75</v>
      </c>
      <c r="H17" s="104">
        <v>5.17</v>
      </c>
      <c r="I17" s="100">
        <v>5.45</v>
      </c>
      <c r="J17" s="56"/>
      <c r="K17" s="46"/>
      <c r="L17" s="56"/>
      <c r="M17" s="81" t="s">
        <v>83</v>
      </c>
      <c r="N17" s="95">
        <v>43.9</v>
      </c>
      <c r="O17" s="96">
        <v>43.9</v>
      </c>
      <c r="P17" s="56"/>
      <c r="Q17" s="56"/>
      <c r="R17" s="56"/>
      <c r="S17" s="81" t="s">
        <v>76</v>
      </c>
      <c r="T17" s="105">
        <v>3.38</v>
      </c>
      <c r="U17" s="96">
        <v>3.26</v>
      </c>
    </row>
    <row r="18" spans="1:23">
      <c r="A18" s="81" t="s">
        <v>76</v>
      </c>
      <c r="B18" s="104">
        <v>19</v>
      </c>
      <c r="C18" s="100">
        <v>18.5</v>
      </c>
      <c r="D18" s="86"/>
      <c r="E18" s="85"/>
      <c r="F18" s="56"/>
      <c r="G18" s="81" t="s">
        <v>82</v>
      </c>
      <c r="H18" s="106">
        <v>5.18</v>
      </c>
      <c r="I18" s="101">
        <v>5.07</v>
      </c>
      <c r="J18" s="56"/>
      <c r="K18" s="46"/>
      <c r="L18" s="56"/>
      <c r="M18" s="81" t="s">
        <v>79</v>
      </c>
      <c r="N18" s="98">
        <v>42.6</v>
      </c>
      <c r="O18" s="96">
        <v>40</v>
      </c>
      <c r="P18" s="56"/>
      <c r="Q18" s="56"/>
      <c r="R18" s="56"/>
      <c r="S18" s="81" t="s">
        <v>80</v>
      </c>
      <c r="T18" s="105">
        <v>3.39</v>
      </c>
      <c r="U18" s="96">
        <v>3.31</v>
      </c>
    </row>
    <row r="19" spans="1:23">
      <c r="A19" s="81" t="s">
        <v>83</v>
      </c>
      <c r="B19" s="106">
        <v>18.5</v>
      </c>
      <c r="C19" s="100">
        <v>19.5</v>
      </c>
      <c r="D19" s="86"/>
      <c r="E19" s="85"/>
      <c r="F19" s="56"/>
      <c r="G19" s="81" t="s">
        <v>204</v>
      </c>
      <c r="H19" s="96">
        <v>5.22</v>
      </c>
      <c r="I19" s="100"/>
      <c r="J19" s="56"/>
      <c r="K19" s="46"/>
      <c r="L19" s="56"/>
      <c r="M19" s="81" t="s">
        <v>185</v>
      </c>
      <c r="N19" s="95">
        <v>41.3</v>
      </c>
      <c r="O19" s="96"/>
      <c r="P19" s="56"/>
      <c r="Q19" s="56"/>
      <c r="R19" s="56"/>
      <c r="S19" s="81" t="s">
        <v>79</v>
      </c>
      <c r="T19" s="105">
        <v>3.44</v>
      </c>
      <c r="U19" s="96">
        <v>3.34</v>
      </c>
    </row>
    <row r="20" spans="1:23">
      <c r="A20" s="81" t="s">
        <v>185</v>
      </c>
      <c r="B20" s="96">
        <v>18.5</v>
      </c>
      <c r="C20" s="100"/>
      <c r="D20" s="86"/>
      <c r="E20" s="85"/>
      <c r="F20" s="56"/>
      <c r="G20" s="81" t="s">
        <v>187</v>
      </c>
      <c r="H20" s="96">
        <v>5.44</v>
      </c>
      <c r="I20" s="100"/>
      <c r="J20" s="56"/>
      <c r="K20" s="46"/>
      <c r="L20" s="56"/>
      <c r="M20" s="81" t="s">
        <v>80</v>
      </c>
      <c r="N20" s="105">
        <v>37.4</v>
      </c>
      <c r="O20" s="96">
        <v>40.799999999999997</v>
      </c>
      <c r="P20" s="56"/>
      <c r="Q20" s="56"/>
      <c r="R20" s="56"/>
      <c r="S20" s="81" t="s">
        <v>75</v>
      </c>
      <c r="T20" s="105">
        <v>3.47</v>
      </c>
      <c r="U20" s="96">
        <v>3.27</v>
      </c>
    </row>
    <row r="21" spans="1:23">
      <c r="A21" s="81" t="s">
        <v>187</v>
      </c>
      <c r="B21" s="96">
        <v>17</v>
      </c>
      <c r="C21" s="100"/>
      <c r="D21" s="86"/>
      <c r="E21" s="85"/>
      <c r="F21" s="56"/>
      <c r="G21" s="81" t="s">
        <v>83</v>
      </c>
      <c r="H21" s="106">
        <v>5.49</v>
      </c>
      <c r="I21" s="100">
        <v>5.29</v>
      </c>
      <c r="J21" s="56"/>
      <c r="K21" s="46"/>
      <c r="L21" s="56"/>
      <c r="M21" s="81" t="s">
        <v>187</v>
      </c>
      <c r="N21" s="95">
        <v>35.200000000000003</v>
      </c>
      <c r="O21" s="96"/>
      <c r="P21" s="56"/>
      <c r="Q21" s="56"/>
      <c r="R21" s="56"/>
      <c r="S21" s="81" t="s">
        <v>187</v>
      </c>
      <c r="T21" s="95">
        <v>3.53</v>
      </c>
      <c r="U21" s="96"/>
    </row>
    <row r="22" spans="1:23">
      <c r="A22" s="81" t="s">
        <v>77</v>
      </c>
      <c r="B22" s="96"/>
      <c r="C22" s="100">
        <v>19.5</v>
      </c>
      <c r="D22" s="86"/>
      <c r="E22" s="85"/>
      <c r="F22" s="56"/>
      <c r="G22" s="81" t="s">
        <v>77</v>
      </c>
      <c r="H22" s="96"/>
      <c r="I22" s="100">
        <v>5.13</v>
      </c>
      <c r="J22" s="56"/>
      <c r="K22" s="46"/>
      <c r="L22" s="56"/>
      <c r="M22" s="81" t="s">
        <v>77</v>
      </c>
      <c r="N22" s="95"/>
      <c r="O22" s="96">
        <v>48.1</v>
      </c>
      <c r="P22" s="56"/>
      <c r="Q22" s="56"/>
      <c r="R22" s="56"/>
      <c r="S22" s="81" t="s">
        <v>77</v>
      </c>
      <c r="T22" s="95"/>
      <c r="U22" s="96">
        <v>3.3</v>
      </c>
    </row>
    <row r="23" spans="1:23">
      <c r="A23" s="81" t="s">
        <v>78</v>
      </c>
      <c r="B23" s="96"/>
      <c r="C23" s="100">
        <v>17</v>
      </c>
      <c r="D23" s="86"/>
      <c r="E23" s="85"/>
      <c r="F23" s="56"/>
      <c r="G23" s="81" t="s">
        <v>78</v>
      </c>
      <c r="H23" s="96"/>
      <c r="I23" s="100">
        <v>5.36</v>
      </c>
      <c r="J23" s="56"/>
      <c r="K23" s="46"/>
      <c r="L23" s="56"/>
      <c r="M23" s="81" t="s">
        <v>78</v>
      </c>
      <c r="N23" s="95"/>
      <c r="O23" s="96">
        <v>45.7</v>
      </c>
      <c r="P23" s="56"/>
      <c r="Q23" s="56"/>
      <c r="R23" s="56"/>
      <c r="S23" s="81" t="s">
        <v>78</v>
      </c>
      <c r="T23" s="95"/>
      <c r="U23" s="96">
        <v>3.42</v>
      </c>
    </row>
    <row r="24" spans="1:23">
      <c r="A24" s="81" t="s">
        <v>81</v>
      </c>
      <c r="B24" s="96"/>
      <c r="C24" s="100">
        <v>19.5</v>
      </c>
      <c r="D24" s="86"/>
      <c r="E24" s="85"/>
      <c r="F24" s="56"/>
      <c r="G24" s="81" t="s">
        <v>81</v>
      </c>
      <c r="H24" s="96"/>
      <c r="I24" s="100">
        <v>5.3</v>
      </c>
      <c r="J24" s="56"/>
      <c r="K24" s="46"/>
      <c r="L24" s="56"/>
      <c r="M24" s="81" t="s">
        <v>81</v>
      </c>
      <c r="N24" s="95"/>
      <c r="O24" s="96">
        <v>38.799999999999997</v>
      </c>
      <c r="P24" s="56"/>
      <c r="Q24" s="56"/>
      <c r="R24" s="56"/>
      <c r="S24" s="81" t="s">
        <v>81</v>
      </c>
      <c r="T24" s="95"/>
      <c r="U24" s="96">
        <v>3.34</v>
      </c>
    </row>
    <row r="25" spans="1:23" ht="15" thickBot="1">
      <c r="A25" s="81" t="s">
        <v>74</v>
      </c>
      <c r="B25" s="103"/>
      <c r="C25" s="108">
        <v>19</v>
      </c>
      <c r="D25" s="86"/>
      <c r="E25" s="85"/>
      <c r="F25" s="56"/>
      <c r="G25" s="81" t="s">
        <v>74</v>
      </c>
      <c r="H25" s="103"/>
      <c r="I25" s="108">
        <v>5.0199999999999996</v>
      </c>
      <c r="J25" s="56"/>
      <c r="K25" s="46"/>
      <c r="L25" s="56"/>
      <c r="M25" s="81" t="s">
        <v>74</v>
      </c>
      <c r="N25" s="97"/>
      <c r="O25" s="103">
        <v>53</v>
      </c>
      <c r="P25" s="56"/>
      <c r="Q25" s="56"/>
      <c r="R25" s="56"/>
      <c r="S25" s="81" t="s">
        <v>74</v>
      </c>
      <c r="T25" s="97"/>
      <c r="U25" s="103">
        <v>3.11</v>
      </c>
    </row>
    <row r="26" spans="1:23">
      <c r="A26" s="81"/>
      <c r="B26" s="85"/>
      <c r="C26" s="85"/>
      <c r="D26" s="86"/>
      <c r="E26" s="85"/>
      <c r="F26" s="56"/>
      <c r="G26" s="81"/>
      <c r="H26" s="85"/>
      <c r="I26" s="85"/>
      <c r="J26" s="56"/>
      <c r="K26" s="46"/>
      <c r="L26" s="56"/>
      <c r="M26" s="81"/>
      <c r="N26" s="85"/>
      <c r="O26" s="56"/>
      <c r="P26" s="56"/>
      <c r="Q26" s="56"/>
      <c r="R26" s="56"/>
      <c r="S26" s="81"/>
      <c r="T26" s="85"/>
      <c r="U26" s="56"/>
    </row>
    <row r="27" spans="1:23">
      <c r="A27" s="81"/>
      <c r="B27" s="85"/>
      <c r="C27" s="85"/>
      <c r="D27" s="86"/>
      <c r="E27" s="85"/>
      <c r="F27" s="56"/>
      <c r="G27" s="81"/>
      <c r="H27" s="85"/>
      <c r="I27" s="85"/>
      <c r="J27" s="56"/>
      <c r="K27" s="46"/>
      <c r="L27" s="56"/>
      <c r="M27" s="81"/>
      <c r="N27" s="85"/>
      <c r="O27" s="85"/>
      <c r="P27" s="56"/>
      <c r="Q27" s="56"/>
      <c r="R27" s="56"/>
      <c r="S27" s="81"/>
      <c r="T27" s="85"/>
      <c r="U27" s="85"/>
    </row>
    <row r="28" spans="1:23">
      <c r="A28" s="81"/>
      <c r="B28" s="85"/>
      <c r="C28" s="85"/>
      <c r="D28" s="86"/>
      <c r="E28" s="85"/>
      <c r="G28" s="81"/>
      <c r="H28" s="85"/>
      <c r="I28" s="85"/>
      <c r="J28" s="56"/>
      <c r="K28" s="46"/>
      <c r="M28" s="81"/>
      <c r="N28" s="85"/>
      <c r="O28" s="85"/>
      <c r="S28" s="81"/>
      <c r="T28" s="85"/>
      <c r="U28" s="85"/>
    </row>
    <row r="29" spans="1:23">
      <c r="A29" s="81"/>
      <c r="B29" s="85"/>
      <c r="C29" s="85"/>
      <c r="D29" s="86"/>
      <c r="E29" s="85"/>
      <c r="G29" s="81"/>
      <c r="H29" s="85"/>
      <c r="I29" s="85"/>
      <c r="J29" s="56"/>
      <c r="K29" s="46"/>
      <c r="M29" s="81"/>
      <c r="N29" s="85"/>
      <c r="O29" s="85"/>
      <c r="P29" s="46"/>
      <c r="Q29" s="46"/>
      <c r="S29" s="81"/>
      <c r="T29" s="85"/>
      <c r="U29" s="85"/>
      <c r="V29" s="46"/>
      <c r="W29" s="46"/>
    </row>
    <row r="30" spans="1:23">
      <c r="A30" s="81"/>
      <c r="B30" s="85"/>
      <c r="C30" s="85"/>
      <c r="D30" s="86"/>
      <c r="E30" s="85"/>
      <c r="G30" s="81"/>
      <c r="H30" s="85"/>
      <c r="I30" s="85"/>
      <c r="J30" s="56"/>
      <c r="K30" s="49"/>
      <c r="M30" s="81"/>
      <c r="N30" s="85"/>
      <c r="O30" s="85"/>
      <c r="P30" s="49"/>
      <c r="Q30" s="49"/>
      <c r="S30" s="81"/>
      <c r="T30" s="85"/>
      <c r="U30" s="85"/>
      <c r="V30" s="49"/>
      <c r="W30" s="49"/>
    </row>
    <row r="31" spans="1:23">
      <c r="A31" s="81"/>
      <c r="B31" s="85"/>
      <c r="C31" s="85"/>
      <c r="D31" s="86"/>
      <c r="E31" s="85"/>
      <c r="G31" s="81"/>
      <c r="H31" s="85"/>
      <c r="I31" s="85"/>
      <c r="J31" s="56"/>
      <c r="K31" s="50"/>
      <c r="M31" s="81"/>
      <c r="N31" s="85"/>
      <c r="O31" s="85"/>
      <c r="P31" s="50"/>
      <c r="Q31" s="50"/>
      <c r="S31" s="81"/>
      <c r="T31" s="85"/>
      <c r="U31" s="85"/>
      <c r="V31" s="50"/>
      <c r="W31" s="50"/>
    </row>
    <row r="32" spans="1:23">
      <c r="A32" s="81"/>
      <c r="B32" s="85"/>
      <c r="C32" s="46"/>
      <c r="E32" s="84"/>
      <c r="G32" s="81"/>
      <c r="H32" s="85"/>
      <c r="I32" s="46"/>
      <c r="J32" s="2"/>
      <c r="K32" s="2"/>
      <c r="M32" s="81"/>
      <c r="N32" s="85"/>
      <c r="O32" s="46"/>
      <c r="P32" s="2"/>
      <c r="Q32" s="2"/>
      <c r="S32" s="81"/>
      <c r="T32" s="85"/>
      <c r="U32" s="46"/>
      <c r="V32" s="46"/>
      <c r="W32" s="46"/>
    </row>
    <row r="33" spans="1:23">
      <c r="A33" s="81"/>
      <c r="B33" s="85"/>
      <c r="C33" s="46"/>
      <c r="G33" s="81"/>
      <c r="H33" s="85"/>
      <c r="I33" s="46"/>
      <c r="J33" s="2"/>
      <c r="K33" s="2"/>
      <c r="M33" s="81"/>
      <c r="N33" s="85"/>
      <c r="O33" s="46"/>
      <c r="P33" s="2"/>
      <c r="Q33" s="2"/>
      <c r="S33" s="81"/>
      <c r="T33" s="85"/>
      <c r="U33" s="46"/>
      <c r="V33" s="2"/>
      <c r="W33" s="2"/>
    </row>
    <row r="34" spans="1:23" ht="15" thickBot="1">
      <c r="G34" s="44"/>
      <c r="H34" s="2"/>
      <c r="I34" s="2"/>
      <c r="J34" s="2"/>
      <c r="K34" s="2"/>
      <c r="M34" s="44"/>
      <c r="N34" s="2"/>
      <c r="O34" s="2"/>
      <c r="P34" s="2"/>
      <c r="Q34" s="2"/>
      <c r="S34" s="44"/>
      <c r="T34" s="2"/>
      <c r="U34" s="2"/>
      <c r="V34" s="2"/>
      <c r="W34" s="2"/>
    </row>
    <row r="35" spans="1:23">
      <c r="B35" s="53">
        <f>AVERAGE(B12:B33)</f>
        <v>19.45</v>
      </c>
      <c r="C35" s="53">
        <f>AVERAGE(C12:C33)</f>
        <v>19.350000000000001</v>
      </c>
      <c r="G35" s="45" t="s">
        <v>154</v>
      </c>
      <c r="H35" s="80">
        <f>AVERAGE(H12:H33)</f>
        <v>5.18</v>
      </c>
      <c r="I35" s="80">
        <f>AVERAGE(I12:I33)</f>
        <v>5.2629999999999999</v>
      </c>
      <c r="J35" s="2"/>
      <c r="K35" s="2"/>
      <c r="M35" s="45" t="s">
        <v>154</v>
      </c>
      <c r="N35" s="53">
        <f>AVERAGE(N12:N33)</f>
        <v>45.37</v>
      </c>
      <c r="O35" s="53">
        <f>AVERAGE(O12:O33)</f>
        <v>45.730000000000004</v>
      </c>
      <c r="P35" s="2"/>
      <c r="Q35" s="2"/>
      <c r="S35" s="45" t="s">
        <v>154</v>
      </c>
      <c r="T35" s="53">
        <f>AVERAGE(T12:T33)</f>
        <v>3.3220000000000001</v>
      </c>
      <c r="U35" s="53">
        <f>AVERAGE(U12:U33)</f>
        <v>3.2700000000000005</v>
      </c>
      <c r="V35" s="2"/>
      <c r="W35" s="2"/>
    </row>
    <row r="36" spans="1:23" ht="15" thickBot="1">
      <c r="B36" s="54">
        <v>18.46</v>
      </c>
      <c r="C36" s="54">
        <v>18.260000000000002</v>
      </c>
      <c r="G36" s="45" t="s">
        <v>155</v>
      </c>
      <c r="H36" s="54">
        <v>5.32</v>
      </c>
      <c r="I36" s="54">
        <v>5.31</v>
      </c>
      <c r="J36" s="2"/>
      <c r="K36" s="2"/>
      <c r="M36" s="45" t="s">
        <v>155</v>
      </c>
      <c r="N36" s="54">
        <v>45.4</v>
      </c>
      <c r="O36" s="54">
        <v>45.6</v>
      </c>
      <c r="P36" s="2"/>
      <c r="Q36" s="2"/>
      <c r="S36" s="45" t="s">
        <v>155</v>
      </c>
      <c r="T36" s="54">
        <v>3.43</v>
      </c>
      <c r="U36" s="54">
        <v>3.37</v>
      </c>
      <c r="V36" s="2"/>
      <c r="W36" s="2"/>
    </row>
    <row r="37" spans="1:23">
      <c r="G37" s="44"/>
      <c r="H37" s="2"/>
      <c r="I37" s="2"/>
      <c r="J37" s="2"/>
      <c r="K37" s="2"/>
      <c r="M37" s="44"/>
      <c r="N37" s="2"/>
      <c r="O37" s="2"/>
      <c r="P37" s="2"/>
      <c r="Q37" s="2"/>
      <c r="S37" s="44"/>
      <c r="T37" s="2"/>
      <c r="U37" s="2"/>
      <c r="V37" s="2"/>
      <c r="W37" s="2"/>
    </row>
    <row r="38" spans="1:23">
      <c r="G38" s="44"/>
      <c r="H38" s="2"/>
      <c r="I38" s="2"/>
      <c r="J38" s="2"/>
      <c r="K38" s="2"/>
      <c r="M38" s="44"/>
      <c r="N38" s="2"/>
      <c r="O38" s="2"/>
      <c r="P38" s="2"/>
      <c r="Q38" s="2"/>
      <c r="S38" s="44"/>
      <c r="T38" s="2"/>
      <c r="U38" s="2"/>
      <c r="V38" s="2"/>
      <c r="W38" s="2"/>
    </row>
    <row r="39" spans="1:23">
      <c r="G39" s="44"/>
      <c r="H39" s="2"/>
      <c r="I39" s="2"/>
      <c r="J39" s="2"/>
      <c r="K39" s="2"/>
      <c r="M39" s="44"/>
      <c r="N39" s="2"/>
      <c r="O39" s="2"/>
      <c r="P39" s="2"/>
      <c r="Q39" s="2"/>
      <c r="S39" s="44"/>
      <c r="T39" s="2"/>
      <c r="U39" s="2"/>
      <c r="V39" s="2"/>
      <c r="W39" s="2"/>
    </row>
    <row r="40" spans="1:23">
      <c r="G40" s="44"/>
      <c r="H40" s="2"/>
      <c r="I40" s="2"/>
      <c r="J40" s="2"/>
      <c r="K40" s="2"/>
      <c r="M40" s="44"/>
      <c r="N40" s="2"/>
      <c r="O40" s="2"/>
      <c r="P40" s="2"/>
      <c r="Q40" s="2"/>
      <c r="S40" s="44"/>
      <c r="T40" s="2"/>
      <c r="U40" s="2"/>
      <c r="V40" s="2"/>
      <c r="W40" s="2"/>
    </row>
    <row r="41" spans="1:23">
      <c r="G41" s="44"/>
      <c r="H41" s="2"/>
      <c r="I41" s="2"/>
      <c r="J41" s="2"/>
      <c r="K41" s="2"/>
      <c r="M41" s="44"/>
      <c r="N41" s="2"/>
      <c r="O41" s="2"/>
      <c r="P41" s="2"/>
      <c r="Q41" s="2"/>
      <c r="S41" s="44"/>
      <c r="T41" s="2"/>
      <c r="U41" s="2"/>
      <c r="V41" s="2"/>
      <c r="W41" s="2"/>
    </row>
    <row r="42" spans="1:23">
      <c r="G42" s="44"/>
      <c r="H42" s="2"/>
      <c r="I42" s="2"/>
      <c r="J42" s="2"/>
      <c r="K42" s="2"/>
      <c r="M42" s="44"/>
      <c r="N42" s="2"/>
      <c r="O42" s="2"/>
      <c r="P42" s="2"/>
      <c r="Q42" s="2"/>
      <c r="S42" s="44"/>
      <c r="T42" s="2"/>
      <c r="U42" s="2"/>
      <c r="V42" s="2"/>
      <c r="W42" s="2"/>
    </row>
    <row r="43" spans="1:23">
      <c r="G43" s="44"/>
      <c r="H43" s="2"/>
      <c r="I43" s="2"/>
      <c r="J43" s="2"/>
      <c r="K43" s="2"/>
      <c r="M43" s="44"/>
      <c r="N43" s="2"/>
      <c r="O43" s="2"/>
      <c r="P43" s="2"/>
      <c r="Q43" s="2"/>
      <c r="S43" s="44"/>
      <c r="T43" s="2"/>
      <c r="U43" s="2"/>
      <c r="V43" s="2"/>
      <c r="W43" s="2"/>
    </row>
    <row r="44" spans="1:23">
      <c r="G44" s="44"/>
      <c r="H44" s="2"/>
      <c r="I44" s="2"/>
      <c r="J44" s="2"/>
      <c r="K44" s="2"/>
      <c r="M44" s="44"/>
      <c r="N44" s="2"/>
      <c r="O44" s="2"/>
      <c r="P44" s="2"/>
      <c r="Q44" s="2"/>
      <c r="S44" s="44"/>
      <c r="T44" s="2"/>
      <c r="U44" s="2"/>
      <c r="V44" s="2"/>
      <c r="W44" s="2"/>
    </row>
    <row r="45" spans="1:23">
      <c r="G45" s="44"/>
      <c r="H45" s="2"/>
      <c r="I45" s="2"/>
      <c r="J45" s="2"/>
      <c r="K45" s="2"/>
      <c r="M45" s="44"/>
      <c r="N45" s="2"/>
      <c r="O45" s="2"/>
      <c r="P45" s="2"/>
      <c r="Q45" s="2"/>
      <c r="S45" s="44"/>
      <c r="T45" s="2"/>
      <c r="U45" s="2"/>
      <c r="V45" s="2"/>
      <c r="W45" s="2"/>
    </row>
    <row r="46" spans="1:23">
      <c r="G46" s="44"/>
      <c r="H46" s="2"/>
      <c r="I46" s="2"/>
      <c r="J46" s="2"/>
      <c r="K46" s="2"/>
      <c r="M46" s="44"/>
      <c r="N46" s="2"/>
      <c r="O46" s="2"/>
      <c r="P46" s="2"/>
      <c r="Q46" s="2"/>
      <c r="S46" s="44"/>
      <c r="T46" s="2"/>
      <c r="U46" s="2"/>
      <c r="V46" s="2"/>
      <c r="W46" s="2"/>
    </row>
    <row r="47" spans="1:23">
      <c r="G47" s="44"/>
      <c r="H47" s="2"/>
      <c r="I47" s="2"/>
      <c r="J47" s="2"/>
      <c r="K47" s="2"/>
      <c r="M47" s="44"/>
      <c r="N47" s="2"/>
      <c r="O47" s="2"/>
      <c r="P47" s="2"/>
      <c r="Q47" s="2"/>
      <c r="S47" s="44"/>
      <c r="T47" s="2"/>
      <c r="U47" s="2"/>
      <c r="V47" s="2"/>
      <c r="W47" s="2"/>
    </row>
    <row r="48" spans="1:23">
      <c r="G48" s="44"/>
      <c r="H48" s="2"/>
      <c r="I48" s="2"/>
      <c r="J48" s="2"/>
      <c r="K48" s="2"/>
      <c r="M48" s="44"/>
      <c r="N48" s="2"/>
      <c r="O48" s="2"/>
      <c r="P48" s="2"/>
      <c r="Q48" s="2"/>
      <c r="S48" s="44"/>
      <c r="T48" s="2"/>
      <c r="U48" s="2"/>
      <c r="V48" s="2"/>
      <c r="W48" s="2"/>
    </row>
  </sheetData>
  <sortState ref="S12:U25">
    <sortCondition ref="T12:T25"/>
  </sortState>
  <mergeCells count="30">
    <mergeCell ref="W10:W11"/>
    <mergeCell ref="G10:G11"/>
    <mergeCell ref="O10:O11"/>
    <mergeCell ref="P10:P11"/>
    <mergeCell ref="Q10:Q11"/>
    <mergeCell ref="T10:T11"/>
    <mergeCell ref="U10:U11"/>
    <mergeCell ref="V10:V11"/>
    <mergeCell ref="N10:N11"/>
    <mergeCell ref="A10:A11"/>
    <mergeCell ref="B10:B11"/>
    <mergeCell ref="C10:C11"/>
    <mergeCell ref="H10:H11"/>
    <mergeCell ref="I10:I11"/>
    <mergeCell ref="B7:F7"/>
    <mergeCell ref="H7:L7"/>
    <mergeCell ref="N7:R7"/>
    <mergeCell ref="T7:X7"/>
    <mergeCell ref="B8:F8"/>
    <mergeCell ref="H8:L8"/>
    <mergeCell ref="N8:R8"/>
    <mergeCell ref="T8:X8"/>
    <mergeCell ref="B1:F3"/>
    <mergeCell ref="H1:L3"/>
    <mergeCell ref="N1:R3"/>
    <mergeCell ref="T1:X3"/>
    <mergeCell ref="B4:F6"/>
    <mergeCell ref="H4:L6"/>
    <mergeCell ref="N4:R6"/>
    <mergeCell ref="T4:X6"/>
  </mergeCells>
  <phoneticPr fontId="7" type="noConversion"/>
  <dataValidations count="1">
    <dataValidation type="list" allowBlank="1" showInputMessage="1" showErrorMessage="1" sqref="M28 A12:A13 S28 A28 G28 G12:G13 G22:G23 M12:M13 M22:M23 A22:A23 S12:S13 S22:S23">
      <formula1>listPlayerNames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topLeftCell="G1" workbookViewId="0">
      <selection activeCell="S18" sqref="S18"/>
    </sheetView>
  </sheetViews>
  <sheetFormatPr baseColWidth="10" defaultColWidth="11.5" defaultRowHeight="14" x14ac:dyDescent="0"/>
  <cols>
    <col min="1" max="1" width="25.6640625" style="44" customWidth="1"/>
    <col min="2" max="5" width="11" style="2" customWidth="1"/>
    <col min="7" max="7" width="25.5" customWidth="1"/>
    <col min="13" max="13" width="25.6640625" customWidth="1"/>
    <col min="19" max="19" width="25.6640625" customWidth="1"/>
  </cols>
  <sheetData>
    <row r="1" spans="1:24" ht="14" customHeight="1">
      <c r="B1" s="151" t="s">
        <v>152</v>
      </c>
      <c r="C1" s="151"/>
      <c r="D1" s="151"/>
      <c r="E1" s="151"/>
      <c r="F1" s="151"/>
      <c r="G1" s="44"/>
      <c r="H1" s="151" t="s">
        <v>152</v>
      </c>
      <c r="I1" s="151"/>
      <c r="J1" s="151"/>
      <c r="K1" s="151"/>
      <c r="L1" s="151"/>
      <c r="M1" s="44"/>
      <c r="N1" s="151" t="s">
        <v>152</v>
      </c>
      <c r="O1" s="151"/>
      <c r="P1" s="151"/>
      <c r="Q1" s="151"/>
      <c r="R1" s="151"/>
      <c r="S1" s="44"/>
      <c r="T1" s="151" t="s">
        <v>152</v>
      </c>
      <c r="U1" s="151"/>
      <c r="V1" s="151"/>
      <c r="W1" s="151"/>
      <c r="X1" s="151"/>
    </row>
    <row r="2" spans="1:24" ht="14" customHeight="1">
      <c r="B2" s="151"/>
      <c r="C2" s="151"/>
      <c r="D2" s="151"/>
      <c r="E2" s="151"/>
      <c r="F2" s="151"/>
      <c r="G2" s="44"/>
      <c r="H2" s="151"/>
      <c r="I2" s="151"/>
      <c r="J2" s="151"/>
      <c r="K2" s="151"/>
      <c r="L2" s="151"/>
      <c r="M2" s="44"/>
      <c r="N2" s="151"/>
      <c r="O2" s="151"/>
      <c r="P2" s="151"/>
      <c r="Q2" s="151"/>
      <c r="R2" s="151"/>
      <c r="S2" s="44"/>
      <c r="T2" s="151"/>
      <c r="U2" s="151"/>
      <c r="V2" s="151"/>
      <c r="W2" s="151"/>
      <c r="X2" s="151"/>
    </row>
    <row r="3" spans="1:24" ht="14" customHeight="1">
      <c r="B3" s="151"/>
      <c r="C3" s="151"/>
      <c r="D3" s="151"/>
      <c r="E3" s="151"/>
      <c r="F3" s="151"/>
      <c r="G3" s="44"/>
      <c r="H3" s="151"/>
      <c r="I3" s="151"/>
      <c r="J3" s="151"/>
      <c r="K3" s="151"/>
      <c r="L3" s="151"/>
      <c r="M3" s="44"/>
      <c r="N3" s="151"/>
      <c r="O3" s="151"/>
      <c r="P3" s="151"/>
      <c r="Q3" s="151"/>
      <c r="R3" s="151"/>
      <c r="S3" s="44"/>
      <c r="T3" s="151"/>
      <c r="U3" s="151"/>
      <c r="V3" s="151"/>
      <c r="W3" s="151"/>
      <c r="X3" s="151"/>
    </row>
    <row r="4" spans="1:24" ht="14" customHeight="1">
      <c r="B4" s="151" t="s">
        <v>153</v>
      </c>
      <c r="C4" s="151"/>
      <c r="D4" s="151"/>
      <c r="E4" s="151"/>
      <c r="F4" s="151"/>
      <c r="G4" s="44"/>
      <c r="H4" s="151" t="s">
        <v>153</v>
      </c>
      <c r="I4" s="151"/>
      <c r="J4" s="151"/>
      <c r="K4" s="151"/>
      <c r="L4" s="151"/>
      <c r="M4" s="44"/>
      <c r="N4" s="151" t="s">
        <v>153</v>
      </c>
      <c r="O4" s="151"/>
      <c r="P4" s="151"/>
      <c r="Q4" s="151"/>
      <c r="R4" s="151"/>
      <c r="S4" s="44"/>
      <c r="T4" s="151" t="s">
        <v>153</v>
      </c>
      <c r="U4" s="151"/>
      <c r="V4" s="151"/>
      <c r="W4" s="151"/>
      <c r="X4" s="151"/>
    </row>
    <row r="5" spans="1:24" ht="14" customHeight="1">
      <c r="B5" s="151"/>
      <c r="C5" s="151"/>
      <c r="D5" s="151"/>
      <c r="E5" s="151"/>
      <c r="F5" s="151"/>
      <c r="G5" s="44"/>
      <c r="H5" s="151"/>
      <c r="I5" s="151"/>
      <c r="J5" s="151"/>
      <c r="K5" s="151"/>
      <c r="L5" s="151"/>
      <c r="M5" s="44"/>
      <c r="N5" s="151"/>
      <c r="O5" s="151"/>
      <c r="P5" s="151"/>
      <c r="Q5" s="151"/>
      <c r="R5" s="151"/>
      <c r="S5" s="44"/>
      <c r="T5" s="151"/>
      <c r="U5" s="151"/>
      <c r="V5" s="151"/>
      <c r="W5" s="151"/>
      <c r="X5" s="151"/>
    </row>
    <row r="6" spans="1:24" ht="14" customHeight="1">
      <c r="B6" s="151"/>
      <c r="C6" s="151"/>
      <c r="D6" s="151"/>
      <c r="E6" s="151"/>
      <c r="F6" s="151"/>
      <c r="G6" s="44"/>
      <c r="H6" s="151"/>
      <c r="I6" s="151"/>
      <c r="J6" s="151"/>
      <c r="K6" s="151"/>
      <c r="L6" s="151"/>
      <c r="M6" s="44"/>
      <c r="N6" s="151"/>
      <c r="O6" s="151"/>
      <c r="P6" s="151"/>
      <c r="Q6" s="151"/>
      <c r="R6" s="151"/>
      <c r="S6" s="44"/>
      <c r="T6" s="151"/>
      <c r="U6" s="151"/>
      <c r="V6" s="151"/>
      <c r="W6" s="151"/>
      <c r="X6" s="151"/>
    </row>
    <row r="7" spans="1:24" ht="23">
      <c r="B7" s="156" t="s">
        <v>156</v>
      </c>
      <c r="C7" s="156"/>
      <c r="D7" s="156"/>
      <c r="E7" s="156"/>
      <c r="F7" s="156"/>
      <c r="G7" s="44"/>
      <c r="H7" s="156" t="s">
        <v>156</v>
      </c>
      <c r="I7" s="156"/>
      <c r="J7" s="156"/>
      <c r="K7" s="156"/>
      <c r="L7" s="156"/>
      <c r="M7" s="44"/>
      <c r="N7" s="156" t="s">
        <v>156</v>
      </c>
      <c r="O7" s="156"/>
      <c r="P7" s="156"/>
      <c r="Q7" s="156"/>
      <c r="R7" s="156"/>
      <c r="S7" s="44"/>
      <c r="T7" s="156" t="s">
        <v>156</v>
      </c>
      <c r="U7" s="156"/>
      <c r="V7" s="156"/>
      <c r="W7" s="156"/>
      <c r="X7" s="156"/>
    </row>
    <row r="8" spans="1:24" s="60" customFormat="1" ht="22" customHeight="1">
      <c r="A8" s="59"/>
      <c r="B8" s="157" t="s">
        <v>72</v>
      </c>
      <c r="C8" s="157"/>
      <c r="D8" s="157"/>
      <c r="E8" s="157"/>
      <c r="F8" s="157"/>
      <c r="G8" s="59"/>
      <c r="H8" s="157" t="s">
        <v>71</v>
      </c>
      <c r="I8" s="157"/>
      <c r="J8" s="157"/>
      <c r="K8" s="157"/>
      <c r="L8" s="157"/>
      <c r="M8" s="59"/>
      <c r="N8" s="157" t="s">
        <v>69</v>
      </c>
      <c r="O8" s="157"/>
      <c r="P8" s="157"/>
      <c r="Q8" s="157"/>
      <c r="R8" s="157"/>
      <c r="S8" s="59"/>
      <c r="T8" s="157" t="s">
        <v>70</v>
      </c>
      <c r="U8" s="157"/>
      <c r="V8" s="157"/>
      <c r="W8" s="157"/>
      <c r="X8" s="157"/>
    </row>
    <row r="9" spans="1:24" ht="14" customHeight="1" thickBot="1">
      <c r="B9" s="58"/>
      <c r="C9" s="57"/>
      <c r="D9" s="57"/>
      <c r="E9" s="57"/>
      <c r="F9" s="57"/>
      <c r="G9" s="44"/>
      <c r="H9" s="57"/>
      <c r="I9" s="57"/>
      <c r="J9" s="57"/>
      <c r="K9" s="57"/>
      <c r="L9" s="57"/>
      <c r="M9" s="44"/>
      <c r="N9" s="57"/>
      <c r="O9" s="57"/>
      <c r="P9" s="57"/>
      <c r="Q9" s="57"/>
      <c r="R9" s="57"/>
      <c r="S9" s="44"/>
      <c r="T9" s="57"/>
      <c r="U9" s="57"/>
      <c r="V9" s="57"/>
      <c r="W9" s="57"/>
      <c r="X9" s="57"/>
    </row>
    <row r="10" spans="1:24" ht="14" customHeight="1">
      <c r="A10" s="162"/>
      <c r="B10" s="154" t="s">
        <v>157</v>
      </c>
      <c r="C10" s="152" t="s">
        <v>158</v>
      </c>
      <c r="G10" s="44"/>
      <c r="H10" s="154" t="s">
        <v>157</v>
      </c>
      <c r="I10" s="152" t="s">
        <v>158</v>
      </c>
      <c r="J10" s="56"/>
      <c r="K10" s="58"/>
      <c r="M10" s="44"/>
      <c r="N10" s="154" t="s">
        <v>157</v>
      </c>
      <c r="O10" s="152" t="s">
        <v>158</v>
      </c>
      <c r="P10" s="158"/>
      <c r="Q10" s="159"/>
      <c r="S10" s="44"/>
      <c r="T10" s="160" t="s">
        <v>157</v>
      </c>
      <c r="U10" s="152" t="s">
        <v>158</v>
      </c>
      <c r="V10" s="158"/>
      <c r="W10" s="159"/>
    </row>
    <row r="11" spans="1:24" ht="14" customHeight="1" thickBot="1">
      <c r="A11" s="162"/>
      <c r="B11" s="163"/>
      <c r="C11" s="164"/>
      <c r="G11" s="44"/>
      <c r="H11" s="163"/>
      <c r="I11" s="164"/>
      <c r="J11" s="56"/>
      <c r="K11" s="58"/>
      <c r="M11" s="44"/>
      <c r="N11" s="163"/>
      <c r="O11" s="164"/>
      <c r="P11" s="158"/>
      <c r="Q11" s="159"/>
      <c r="S11" s="44"/>
      <c r="T11" s="165"/>
      <c r="U11" s="164"/>
      <c r="V11" s="158"/>
      <c r="W11" s="159"/>
    </row>
    <row r="12" spans="1:24">
      <c r="A12" s="126" t="s">
        <v>226</v>
      </c>
      <c r="B12" s="145">
        <v>22.5</v>
      </c>
      <c r="C12" s="146">
        <v>22</v>
      </c>
      <c r="D12" s="46"/>
      <c r="E12" s="85"/>
      <c r="F12" s="56"/>
      <c r="G12" s="126" t="s">
        <v>223</v>
      </c>
      <c r="H12" s="94">
        <v>4.78</v>
      </c>
      <c r="I12" s="99"/>
      <c r="J12" s="56"/>
      <c r="K12" s="46"/>
      <c r="L12" s="56"/>
      <c r="M12" s="126" t="s">
        <v>233</v>
      </c>
      <c r="N12" s="147">
        <v>61.2</v>
      </c>
      <c r="O12" s="62">
        <v>66</v>
      </c>
      <c r="P12" s="56"/>
      <c r="Q12" s="56"/>
      <c r="R12" s="56"/>
      <c r="S12" s="126" t="s">
        <v>223</v>
      </c>
      <c r="T12" s="107">
        <v>3.03</v>
      </c>
      <c r="U12" s="94"/>
      <c r="V12" s="56"/>
      <c r="W12" s="56"/>
      <c r="X12" s="56"/>
    </row>
    <row r="13" spans="1:24">
      <c r="A13" s="126" t="s">
        <v>211</v>
      </c>
      <c r="B13" s="104">
        <v>21</v>
      </c>
      <c r="C13" s="100">
        <v>19.5</v>
      </c>
      <c r="D13" s="86"/>
      <c r="E13" s="85"/>
      <c r="F13" s="56"/>
      <c r="G13" s="126" t="s">
        <v>234</v>
      </c>
      <c r="H13" s="141">
        <v>4.8600000000000003</v>
      </c>
      <c r="I13" s="102">
        <v>5.04</v>
      </c>
      <c r="J13" s="56"/>
      <c r="K13" s="46"/>
      <c r="L13" s="56"/>
      <c r="M13" s="126" t="s">
        <v>220</v>
      </c>
      <c r="N13" s="105">
        <v>59</v>
      </c>
      <c r="O13" s="96">
        <v>63</v>
      </c>
      <c r="P13" s="56"/>
      <c r="Q13" s="56"/>
      <c r="R13" s="56"/>
      <c r="S13" s="126" t="s">
        <v>233</v>
      </c>
      <c r="T13" s="88">
        <v>3.07</v>
      </c>
      <c r="U13" s="63">
        <v>3.12</v>
      </c>
      <c r="V13" s="56"/>
      <c r="W13" s="56"/>
      <c r="X13" s="56"/>
    </row>
    <row r="14" spans="1:24">
      <c r="A14" s="126" t="s">
        <v>231</v>
      </c>
      <c r="B14" s="63">
        <v>21</v>
      </c>
      <c r="C14" s="102">
        <v>21</v>
      </c>
      <c r="D14" s="86"/>
      <c r="E14" s="85"/>
      <c r="F14" s="56"/>
      <c r="G14" s="126" t="s">
        <v>226</v>
      </c>
      <c r="H14" s="144">
        <v>4.8899999999999997</v>
      </c>
      <c r="I14" s="102">
        <v>4.87</v>
      </c>
      <c r="J14" s="56"/>
      <c r="K14" s="46"/>
      <c r="L14" s="56"/>
      <c r="M14" s="126" t="s">
        <v>223</v>
      </c>
      <c r="N14" s="95">
        <v>58.4</v>
      </c>
      <c r="O14" s="96"/>
      <c r="P14" s="56"/>
      <c r="Q14" s="56"/>
      <c r="R14" s="56"/>
      <c r="S14" s="126" t="s">
        <v>208</v>
      </c>
      <c r="T14" s="105">
        <v>3.1</v>
      </c>
      <c r="U14" s="96">
        <v>3.06</v>
      </c>
      <c r="V14" s="56"/>
      <c r="W14" s="56"/>
      <c r="X14" s="56"/>
    </row>
    <row r="15" spans="1:24">
      <c r="A15" s="126" t="s">
        <v>222</v>
      </c>
      <c r="B15" s="104">
        <v>20.5</v>
      </c>
      <c r="C15" s="100">
        <v>19</v>
      </c>
      <c r="D15" s="86"/>
      <c r="E15" s="85"/>
      <c r="F15" s="56"/>
      <c r="G15" s="126" t="s">
        <v>213</v>
      </c>
      <c r="H15" s="96">
        <v>4.9400000000000004</v>
      </c>
      <c r="I15" s="100"/>
      <c r="J15" s="56"/>
      <c r="K15" s="46"/>
      <c r="L15" s="56"/>
      <c r="M15" s="126" t="s">
        <v>202</v>
      </c>
      <c r="N15" s="142">
        <v>58.1</v>
      </c>
      <c r="O15" s="128">
        <v>50.3</v>
      </c>
      <c r="P15" s="56"/>
      <c r="Q15" s="56"/>
      <c r="R15" s="56"/>
      <c r="S15" s="126" t="s">
        <v>220</v>
      </c>
      <c r="T15" s="105">
        <v>3.1</v>
      </c>
      <c r="U15" s="96">
        <v>3.06</v>
      </c>
      <c r="V15" s="56"/>
      <c r="W15" s="56"/>
      <c r="X15" s="56"/>
    </row>
    <row r="16" spans="1:24">
      <c r="A16" s="126" t="s">
        <v>233</v>
      </c>
      <c r="B16" s="63">
        <v>20.5</v>
      </c>
      <c r="C16" s="102">
        <v>20.5</v>
      </c>
      <c r="D16" s="86"/>
      <c r="E16" s="85"/>
      <c r="F16" s="56"/>
      <c r="G16" s="126" t="s">
        <v>224</v>
      </c>
      <c r="H16" s="96">
        <v>4.9400000000000004</v>
      </c>
      <c r="I16" s="102"/>
      <c r="J16" s="56"/>
      <c r="K16" s="46"/>
      <c r="L16" s="56"/>
      <c r="M16" s="126" t="s">
        <v>226</v>
      </c>
      <c r="N16" s="88">
        <v>56.1</v>
      </c>
      <c r="O16" s="63">
        <v>51.1</v>
      </c>
      <c r="P16" s="56"/>
      <c r="Q16" s="56"/>
      <c r="R16" s="56"/>
      <c r="S16" s="126" t="s">
        <v>232</v>
      </c>
      <c r="T16" s="87">
        <v>3.1</v>
      </c>
      <c r="U16" s="63">
        <v>2.99</v>
      </c>
      <c r="V16" s="56"/>
      <c r="W16" s="56"/>
      <c r="X16" s="56"/>
    </row>
    <row r="17" spans="1:24">
      <c r="A17" s="126" t="s">
        <v>235</v>
      </c>
      <c r="B17" s="141">
        <v>20.5</v>
      </c>
      <c r="C17" s="102">
        <v>20</v>
      </c>
      <c r="D17" s="86"/>
      <c r="E17" s="85"/>
      <c r="F17" s="56"/>
      <c r="G17" s="126" t="s">
        <v>233</v>
      </c>
      <c r="H17" s="144">
        <v>4.96</v>
      </c>
      <c r="I17" s="102">
        <v>4.7699999999999996</v>
      </c>
      <c r="J17" s="56"/>
      <c r="K17" s="46"/>
      <c r="L17" s="56"/>
      <c r="M17" s="126" t="s">
        <v>212</v>
      </c>
      <c r="N17" s="98">
        <v>52.8</v>
      </c>
      <c r="O17" s="96">
        <v>46.8</v>
      </c>
      <c r="P17" s="56"/>
      <c r="Q17" s="56"/>
      <c r="R17" s="56"/>
      <c r="S17" s="126" t="s">
        <v>211</v>
      </c>
      <c r="T17" s="98">
        <v>3.12</v>
      </c>
      <c r="U17" s="96">
        <v>3.14</v>
      </c>
      <c r="V17" s="56"/>
      <c r="W17" s="56"/>
      <c r="X17" s="56"/>
    </row>
    <row r="18" spans="1:24">
      <c r="A18" s="126" t="s">
        <v>214</v>
      </c>
      <c r="B18" s="104">
        <v>20</v>
      </c>
      <c r="C18" s="100">
        <v>19.5</v>
      </c>
      <c r="D18" s="86"/>
      <c r="E18" s="85"/>
      <c r="F18" s="56"/>
      <c r="G18" s="126" t="s">
        <v>235</v>
      </c>
      <c r="H18" s="144">
        <v>4.9800000000000004</v>
      </c>
      <c r="I18" s="102">
        <v>4.78</v>
      </c>
      <c r="J18" s="56"/>
      <c r="K18" s="46"/>
      <c r="L18" s="56"/>
      <c r="M18" s="126" t="s">
        <v>213</v>
      </c>
      <c r="N18" s="95">
        <v>52</v>
      </c>
      <c r="O18" s="96"/>
      <c r="P18" s="56"/>
      <c r="Q18" s="56"/>
      <c r="R18" s="56"/>
      <c r="S18" s="126" t="s">
        <v>207</v>
      </c>
      <c r="T18" s="105">
        <v>3.18</v>
      </c>
      <c r="U18" s="96">
        <v>3.15</v>
      </c>
      <c r="V18" s="56"/>
      <c r="W18" s="56"/>
      <c r="X18" s="56"/>
    </row>
    <row r="19" spans="1:24">
      <c r="A19" s="126" t="s">
        <v>223</v>
      </c>
      <c r="B19" s="96">
        <v>20</v>
      </c>
      <c r="C19" s="100"/>
      <c r="D19" s="86"/>
      <c r="E19" s="85"/>
      <c r="F19" s="56"/>
      <c r="G19" s="126" t="s">
        <v>220</v>
      </c>
      <c r="H19" s="106">
        <v>5</v>
      </c>
      <c r="I19" s="100">
        <v>4.78</v>
      </c>
      <c r="J19" s="56"/>
      <c r="K19" s="46"/>
      <c r="L19" s="56"/>
      <c r="M19" s="126" t="s">
        <v>229</v>
      </c>
      <c r="N19" s="139">
        <v>52</v>
      </c>
      <c r="O19" s="128"/>
      <c r="P19" s="56"/>
      <c r="Q19" s="56"/>
      <c r="R19" s="56"/>
      <c r="S19" s="126" t="s">
        <v>230</v>
      </c>
      <c r="T19" s="87">
        <v>3.19</v>
      </c>
      <c r="U19" s="63">
        <v>3.15</v>
      </c>
      <c r="V19" s="56"/>
      <c r="W19" s="56"/>
      <c r="X19" s="56"/>
    </row>
    <row r="20" spans="1:24">
      <c r="A20" s="126" t="s">
        <v>229</v>
      </c>
      <c r="B20" s="128">
        <v>20</v>
      </c>
      <c r="C20" s="129"/>
      <c r="D20" s="86"/>
      <c r="E20" s="85"/>
      <c r="F20" s="56"/>
      <c r="G20" s="126" t="s">
        <v>229</v>
      </c>
      <c r="H20" s="128">
        <v>5.0199999999999996</v>
      </c>
      <c r="I20" s="129"/>
      <c r="J20" s="56"/>
      <c r="K20" s="46"/>
      <c r="L20" s="56"/>
      <c r="M20" s="126" t="s">
        <v>235</v>
      </c>
      <c r="N20" s="88">
        <v>51.6</v>
      </c>
      <c r="O20" s="63">
        <v>47.8</v>
      </c>
      <c r="P20" s="56"/>
      <c r="Q20" s="56"/>
      <c r="R20" s="56"/>
      <c r="S20" s="126" t="s">
        <v>226</v>
      </c>
      <c r="T20" s="88">
        <v>3.2</v>
      </c>
      <c r="U20" s="63">
        <v>3.21</v>
      </c>
      <c r="V20" s="56"/>
      <c r="W20" s="56"/>
      <c r="X20" s="56"/>
    </row>
    <row r="21" spans="1:24">
      <c r="A21" s="126" t="s">
        <v>202</v>
      </c>
      <c r="B21" s="140">
        <v>20</v>
      </c>
      <c r="C21" s="129">
        <v>19</v>
      </c>
      <c r="D21" s="86"/>
      <c r="E21" s="85"/>
      <c r="F21" s="56"/>
      <c r="G21" s="126" t="s">
        <v>212</v>
      </c>
      <c r="H21" s="106">
        <v>5.05</v>
      </c>
      <c r="I21" s="100">
        <v>4.8600000000000003</v>
      </c>
      <c r="J21" s="56"/>
      <c r="K21" s="46"/>
      <c r="L21" s="56"/>
      <c r="M21" s="126" t="s">
        <v>234</v>
      </c>
      <c r="N21" s="87">
        <v>50.6</v>
      </c>
      <c r="O21" s="63">
        <v>51.6</v>
      </c>
      <c r="P21" s="56"/>
      <c r="Q21" s="56"/>
      <c r="R21" s="56"/>
      <c r="S21" s="126" t="s">
        <v>225</v>
      </c>
      <c r="T21" s="95">
        <v>3.21</v>
      </c>
      <c r="U21" s="63"/>
      <c r="V21" s="56"/>
      <c r="W21" s="56"/>
      <c r="X21" s="56"/>
    </row>
    <row r="22" spans="1:24">
      <c r="A22" s="126" t="s">
        <v>205</v>
      </c>
      <c r="B22" s="96">
        <v>19.5</v>
      </c>
      <c r="C22" s="100">
        <v>19.5</v>
      </c>
      <c r="D22" s="86"/>
      <c r="E22" s="85"/>
      <c r="F22" s="56"/>
      <c r="G22" s="126" t="s">
        <v>214</v>
      </c>
      <c r="H22" s="106">
        <v>5.05</v>
      </c>
      <c r="I22" s="100">
        <v>4.83</v>
      </c>
      <c r="J22" s="56"/>
      <c r="K22" s="46"/>
      <c r="L22" s="56"/>
      <c r="M22" s="126" t="s">
        <v>211</v>
      </c>
      <c r="N22" s="98">
        <v>50.5</v>
      </c>
      <c r="O22" s="96">
        <v>48.9</v>
      </c>
      <c r="P22" s="56"/>
      <c r="Q22" s="56"/>
      <c r="R22" s="56"/>
      <c r="S22" s="126" t="s">
        <v>221</v>
      </c>
      <c r="T22" s="105">
        <v>3.26</v>
      </c>
      <c r="U22" s="96">
        <v>3.16</v>
      </c>
      <c r="V22" s="56"/>
      <c r="W22" s="56"/>
      <c r="X22" s="56"/>
    </row>
    <row r="23" spans="1:24">
      <c r="A23" s="126" t="s">
        <v>220</v>
      </c>
      <c r="B23" s="96">
        <v>19.5</v>
      </c>
      <c r="C23" s="100">
        <v>19.5</v>
      </c>
      <c r="D23" s="86"/>
      <c r="E23" s="85"/>
      <c r="F23" s="56"/>
      <c r="G23" s="126" t="s">
        <v>208</v>
      </c>
      <c r="H23" s="104">
        <v>5.0999999999999996</v>
      </c>
      <c r="I23" s="100">
        <v>5.13</v>
      </c>
      <c r="J23" s="56"/>
      <c r="K23" s="46"/>
      <c r="L23" s="56"/>
      <c r="M23" s="126" t="s">
        <v>232</v>
      </c>
      <c r="N23" s="87">
        <v>50</v>
      </c>
      <c r="O23" s="63">
        <v>53.7</v>
      </c>
      <c r="P23" s="56"/>
      <c r="Q23" s="56"/>
      <c r="R23" s="56"/>
      <c r="S23" s="126" t="s">
        <v>229</v>
      </c>
      <c r="T23" s="143">
        <v>3.28</v>
      </c>
      <c r="U23" s="128">
        <v>3.23</v>
      </c>
      <c r="V23" s="56"/>
      <c r="W23" s="56"/>
      <c r="X23" s="56"/>
    </row>
    <row r="24" spans="1:24">
      <c r="A24" s="126" t="s">
        <v>224</v>
      </c>
      <c r="B24" s="96">
        <v>19.5</v>
      </c>
      <c r="C24" s="102"/>
      <c r="D24" s="86"/>
      <c r="E24" s="85"/>
      <c r="F24" s="56"/>
      <c r="G24" s="126" t="s">
        <v>231</v>
      </c>
      <c r="H24" s="144">
        <v>5.1100000000000003</v>
      </c>
      <c r="I24" s="102">
        <v>4.97</v>
      </c>
      <c r="J24" s="56"/>
      <c r="K24" s="46"/>
      <c r="L24" s="56"/>
      <c r="M24" s="126" t="s">
        <v>222</v>
      </c>
      <c r="N24" s="105">
        <v>49.7</v>
      </c>
      <c r="O24" s="96">
        <v>55.2</v>
      </c>
      <c r="P24" s="56"/>
      <c r="Q24" s="56"/>
      <c r="R24" s="56"/>
      <c r="S24" s="126" t="s">
        <v>231</v>
      </c>
      <c r="T24" s="87">
        <v>3.28</v>
      </c>
      <c r="U24" s="63">
        <v>3.16</v>
      </c>
      <c r="V24" s="56"/>
      <c r="W24" s="56"/>
      <c r="X24" s="56"/>
    </row>
    <row r="25" spans="1:24">
      <c r="A25" s="126" t="s">
        <v>207</v>
      </c>
      <c r="B25" s="104">
        <v>19</v>
      </c>
      <c r="C25" s="100">
        <v>18.5</v>
      </c>
      <c r="D25" s="86"/>
      <c r="E25" s="85"/>
      <c r="F25" s="56"/>
      <c r="G25" s="126" t="s">
        <v>205</v>
      </c>
      <c r="H25" s="106">
        <v>5.12</v>
      </c>
      <c r="I25" s="100">
        <v>4.9800000000000004</v>
      </c>
      <c r="J25" s="56"/>
      <c r="K25" s="46"/>
      <c r="L25" s="56"/>
      <c r="M25" s="126" t="s">
        <v>208</v>
      </c>
      <c r="N25" s="105">
        <v>49.5</v>
      </c>
      <c r="O25" s="96">
        <v>50.9</v>
      </c>
      <c r="P25" s="56"/>
      <c r="Q25" s="56"/>
      <c r="R25" s="56"/>
      <c r="S25" s="126" t="s">
        <v>224</v>
      </c>
      <c r="T25" s="95">
        <v>3.29</v>
      </c>
      <c r="U25" s="63"/>
      <c r="V25" s="56"/>
      <c r="W25" s="56"/>
      <c r="X25" s="56"/>
    </row>
    <row r="26" spans="1:24">
      <c r="A26" s="126" t="s">
        <v>208</v>
      </c>
      <c r="B26" s="104">
        <v>19</v>
      </c>
      <c r="C26" s="100">
        <v>18</v>
      </c>
      <c r="D26" s="86"/>
      <c r="E26" s="85"/>
      <c r="F26" s="56"/>
      <c r="G26" s="126" t="s">
        <v>221</v>
      </c>
      <c r="H26" s="106">
        <v>5.14</v>
      </c>
      <c r="I26" s="100">
        <v>4.95</v>
      </c>
      <c r="J26" s="56"/>
      <c r="K26" s="46"/>
      <c r="L26" s="56"/>
      <c r="M26" s="126" t="s">
        <v>214</v>
      </c>
      <c r="N26" s="105">
        <v>48.4</v>
      </c>
      <c r="O26" s="96">
        <v>51.9</v>
      </c>
      <c r="P26" s="56"/>
      <c r="Q26" s="56"/>
      <c r="R26" s="56"/>
      <c r="S26" s="126" t="s">
        <v>219</v>
      </c>
      <c r="T26" s="105">
        <v>3.3</v>
      </c>
      <c r="U26" s="96">
        <v>3.28</v>
      </c>
      <c r="V26" s="56"/>
      <c r="W26" s="56"/>
      <c r="X26" s="56"/>
    </row>
    <row r="27" spans="1:24">
      <c r="A27" s="126" t="s">
        <v>209</v>
      </c>
      <c r="B27" s="104">
        <v>19</v>
      </c>
      <c r="C27" s="100">
        <v>18.5</v>
      </c>
      <c r="D27" s="86"/>
      <c r="E27" s="85"/>
      <c r="F27" s="56"/>
      <c r="G27" s="126" t="s">
        <v>211</v>
      </c>
      <c r="H27" s="104">
        <v>5.15</v>
      </c>
      <c r="I27" s="100">
        <v>5.51</v>
      </c>
      <c r="J27" s="56"/>
      <c r="K27" s="46"/>
      <c r="L27" s="56"/>
      <c r="M27" s="126" t="s">
        <v>224</v>
      </c>
      <c r="N27" s="95">
        <v>48.3</v>
      </c>
      <c r="O27" s="63"/>
      <c r="P27" s="56"/>
      <c r="Q27" s="56"/>
      <c r="R27" s="56"/>
      <c r="S27" s="126" t="s">
        <v>205</v>
      </c>
      <c r="T27" s="105">
        <v>3.33</v>
      </c>
      <c r="U27" s="96">
        <v>3.23</v>
      </c>
      <c r="V27" s="56"/>
      <c r="W27" s="56"/>
      <c r="X27" s="56"/>
    </row>
    <row r="28" spans="1:24">
      <c r="A28" s="126" t="s">
        <v>212</v>
      </c>
      <c r="B28" s="104">
        <v>19</v>
      </c>
      <c r="C28" s="100">
        <v>18.5</v>
      </c>
      <c r="D28" s="86"/>
      <c r="E28" s="85"/>
      <c r="F28" s="56"/>
      <c r="G28" s="126" t="s">
        <v>230</v>
      </c>
      <c r="H28" s="63">
        <v>5.15</v>
      </c>
      <c r="I28" s="102"/>
      <c r="J28" s="56"/>
      <c r="K28" s="46"/>
      <c r="L28" s="56"/>
      <c r="M28" s="126" t="s">
        <v>207</v>
      </c>
      <c r="N28" s="98">
        <v>48.1</v>
      </c>
      <c r="O28" s="96">
        <v>46</v>
      </c>
      <c r="P28" s="46"/>
      <c r="Q28" s="46"/>
      <c r="R28" s="56"/>
      <c r="S28" s="126" t="s">
        <v>214</v>
      </c>
      <c r="T28" s="105">
        <v>3.35</v>
      </c>
      <c r="U28" s="96">
        <v>3.11</v>
      </c>
      <c r="V28" s="46"/>
      <c r="W28" s="46"/>
      <c r="X28" s="56"/>
    </row>
    <row r="29" spans="1:24">
      <c r="A29" s="126" t="s">
        <v>213</v>
      </c>
      <c r="B29" s="96">
        <v>19</v>
      </c>
      <c r="C29" s="100"/>
      <c r="D29" s="86"/>
      <c r="E29" s="85"/>
      <c r="F29" s="56"/>
      <c r="G29" s="126" t="s">
        <v>225</v>
      </c>
      <c r="H29" s="96">
        <v>5.17</v>
      </c>
      <c r="I29" s="102"/>
      <c r="J29" s="56"/>
      <c r="K29" s="49"/>
      <c r="L29" s="56"/>
      <c r="M29" s="126" t="s">
        <v>219</v>
      </c>
      <c r="N29" s="105">
        <v>46.9</v>
      </c>
      <c r="O29" s="96">
        <v>54.6</v>
      </c>
      <c r="P29" s="49"/>
      <c r="Q29" s="49"/>
      <c r="R29" s="56"/>
      <c r="S29" s="126" t="s">
        <v>209</v>
      </c>
      <c r="T29" s="105">
        <v>3.36</v>
      </c>
      <c r="U29" s="96">
        <v>3.23</v>
      </c>
      <c r="V29" s="49"/>
      <c r="W29" s="49"/>
      <c r="X29" s="56"/>
    </row>
    <row r="30" spans="1:24">
      <c r="A30" s="126" t="s">
        <v>221</v>
      </c>
      <c r="B30" s="104">
        <v>19</v>
      </c>
      <c r="C30" s="100">
        <v>18.5</v>
      </c>
      <c r="D30" s="86"/>
      <c r="E30" s="85"/>
      <c r="F30" s="56"/>
      <c r="G30" s="126" t="s">
        <v>219</v>
      </c>
      <c r="H30" s="104">
        <v>5.2</v>
      </c>
      <c r="I30" s="100">
        <v>5.35</v>
      </c>
      <c r="J30" s="56"/>
      <c r="K30" s="50"/>
      <c r="L30" s="56"/>
      <c r="M30" s="126" t="s">
        <v>221</v>
      </c>
      <c r="N30" s="105">
        <v>46.6</v>
      </c>
      <c r="O30" s="96">
        <v>47.8</v>
      </c>
      <c r="P30" s="50"/>
      <c r="Q30" s="50"/>
      <c r="R30" s="56"/>
      <c r="S30" s="126" t="s">
        <v>212</v>
      </c>
      <c r="T30" s="105">
        <v>3.38</v>
      </c>
      <c r="U30" s="96">
        <v>3.26</v>
      </c>
      <c r="V30" s="50"/>
      <c r="W30" s="50"/>
      <c r="X30" s="56"/>
    </row>
    <row r="31" spans="1:24">
      <c r="A31" s="126" t="s">
        <v>230</v>
      </c>
      <c r="B31" s="63">
        <v>19</v>
      </c>
      <c r="C31" s="102"/>
      <c r="D31" s="46"/>
      <c r="E31" s="125"/>
      <c r="F31" s="56"/>
      <c r="G31" s="126" t="s">
        <v>202</v>
      </c>
      <c r="H31" s="140">
        <v>5.2</v>
      </c>
      <c r="I31" s="129">
        <v>5.23</v>
      </c>
      <c r="J31" s="46"/>
      <c r="K31" s="46"/>
      <c r="L31" s="56"/>
      <c r="M31" s="126" t="s">
        <v>231</v>
      </c>
      <c r="N31" s="87">
        <v>45.5</v>
      </c>
      <c r="O31" s="63">
        <v>47.1</v>
      </c>
      <c r="P31" s="46"/>
      <c r="Q31" s="46"/>
      <c r="R31" s="56"/>
      <c r="S31" s="126" t="s">
        <v>222</v>
      </c>
      <c r="T31" s="105">
        <v>3.41</v>
      </c>
      <c r="U31" s="96">
        <v>3.18</v>
      </c>
      <c r="V31" s="46"/>
      <c r="W31" s="46"/>
      <c r="X31" s="56"/>
    </row>
    <row r="32" spans="1:24">
      <c r="A32" s="126" t="s">
        <v>232</v>
      </c>
      <c r="B32" s="141">
        <v>19</v>
      </c>
      <c r="C32" s="102">
        <v>18.5</v>
      </c>
      <c r="D32" s="46"/>
      <c r="E32" s="46"/>
      <c r="F32" s="56"/>
      <c r="G32" s="126" t="s">
        <v>232</v>
      </c>
      <c r="H32" s="144">
        <v>5.23</v>
      </c>
      <c r="I32" s="102">
        <v>5.19</v>
      </c>
      <c r="J32" s="46"/>
      <c r="K32" s="46"/>
      <c r="L32" s="56"/>
      <c r="M32" s="126" t="s">
        <v>205</v>
      </c>
      <c r="N32" s="105">
        <v>45.4</v>
      </c>
      <c r="O32" s="96">
        <v>46.5</v>
      </c>
      <c r="P32" s="46"/>
      <c r="Q32" s="46"/>
      <c r="R32" s="56"/>
      <c r="S32" s="126" t="s">
        <v>206</v>
      </c>
      <c r="T32" s="95"/>
      <c r="U32" s="96">
        <v>3.04</v>
      </c>
      <c r="V32" s="46"/>
      <c r="W32" s="46"/>
      <c r="X32" s="56"/>
    </row>
    <row r="33" spans="1:24">
      <c r="A33" s="126" t="s">
        <v>234</v>
      </c>
      <c r="B33" s="144">
        <v>19</v>
      </c>
      <c r="C33" s="102">
        <v>19.5</v>
      </c>
      <c r="D33" s="46"/>
      <c r="E33" s="46"/>
      <c r="F33" s="56"/>
      <c r="G33" s="126" t="s">
        <v>207</v>
      </c>
      <c r="H33" s="106">
        <v>5.28</v>
      </c>
      <c r="I33" s="100">
        <v>5.08</v>
      </c>
      <c r="J33" s="46"/>
      <c r="K33" s="46"/>
      <c r="L33" s="56"/>
      <c r="M33" s="126" t="s">
        <v>225</v>
      </c>
      <c r="N33" s="95">
        <v>45.1</v>
      </c>
      <c r="O33" s="63"/>
      <c r="P33" s="46"/>
      <c r="Q33" s="46"/>
      <c r="R33" s="56"/>
      <c r="S33" s="126" t="s">
        <v>210</v>
      </c>
      <c r="T33" s="95"/>
      <c r="U33" s="96">
        <v>3.14</v>
      </c>
      <c r="V33" s="46"/>
      <c r="W33" s="46"/>
      <c r="X33" s="56"/>
    </row>
    <row r="34" spans="1:24">
      <c r="A34" s="126" t="s">
        <v>219</v>
      </c>
      <c r="B34" s="104">
        <v>18.5</v>
      </c>
      <c r="C34" s="100">
        <v>18</v>
      </c>
      <c r="D34" s="130"/>
      <c r="E34" s="130"/>
      <c r="F34" s="131"/>
      <c r="G34" s="126" t="s">
        <v>222</v>
      </c>
      <c r="H34" s="106">
        <v>5.28</v>
      </c>
      <c r="I34" s="100">
        <v>4.91</v>
      </c>
      <c r="J34" s="130"/>
      <c r="K34" s="130"/>
      <c r="L34" s="131"/>
      <c r="M34" s="126" t="s">
        <v>230</v>
      </c>
      <c r="N34" s="65">
        <v>42.6</v>
      </c>
      <c r="O34" s="63"/>
      <c r="P34" s="130"/>
      <c r="Q34" s="130"/>
      <c r="R34" s="131"/>
      <c r="S34" s="126" t="s">
        <v>213</v>
      </c>
      <c r="T34" s="95"/>
      <c r="U34" s="96">
        <v>3.34</v>
      </c>
      <c r="V34" s="46"/>
      <c r="W34" s="46"/>
      <c r="X34" s="56"/>
    </row>
    <row r="35" spans="1:24">
      <c r="A35" s="126" t="s">
        <v>225</v>
      </c>
      <c r="B35" s="96">
        <v>18</v>
      </c>
      <c r="C35" s="102"/>
      <c r="D35" s="130"/>
      <c r="E35" s="130"/>
      <c r="F35" s="131"/>
      <c r="G35" s="126" t="s">
        <v>209</v>
      </c>
      <c r="H35" s="106">
        <v>5.35</v>
      </c>
      <c r="I35" s="100">
        <v>5.05</v>
      </c>
      <c r="J35" s="130"/>
      <c r="K35" s="130"/>
      <c r="L35" s="131"/>
      <c r="M35" s="126" t="s">
        <v>209</v>
      </c>
      <c r="N35" s="105">
        <v>41.2</v>
      </c>
      <c r="O35" s="96">
        <v>48</v>
      </c>
      <c r="P35" s="130"/>
      <c r="Q35" s="130"/>
      <c r="R35" s="131"/>
      <c r="S35" s="126" t="s">
        <v>215</v>
      </c>
      <c r="T35" s="95"/>
      <c r="U35" s="96">
        <v>3.27</v>
      </c>
      <c r="V35" s="46"/>
      <c r="W35" s="46"/>
      <c r="X35" s="56"/>
    </row>
    <row r="36" spans="1:24">
      <c r="A36" s="126" t="s">
        <v>206</v>
      </c>
      <c r="B36" s="96"/>
      <c r="C36" s="100">
        <v>20.5</v>
      </c>
      <c r="D36" s="130"/>
      <c r="E36" s="130"/>
      <c r="F36" s="131"/>
      <c r="G36" s="126" t="s">
        <v>206</v>
      </c>
      <c r="H36" s="96"/>
      <c r="I36" s="101">
        <v>4.76</v>
      </c>
      <c r="J36" s="130"/>
      <c r="K36" s="130"/>
      <c r="L36" s="131"/>
      <c r="M36" s="126" t="s">
        <v>206</v>
      </c>
      <c r="N36" s="95"/>
      <c r="O36" s="96">
        <v>52.5</v>
      </c>
      <c r="P36" s="130"/>
      <c r="Q36" s="130"/>
      <c r="R36" s="131"/>
      <c r="S36" s="126" t="s">
        <v>216</v>
      </c>
      <c r="T36" s="95"/>
      <c r="U36" s="96">
        <v>3.2</v>
      </c>
      <c r="V36" s="46"/>
      <c r="W36" s="46"/>
      <c r="X36" s="56"/>
    </row>
    <row r="37" spans="1:24">
      <c r="A37" s="126" t="s">
        <v>210</v>
      </c>
      <c r="B37" s="96"/>
      <c r="C37" s="100">
        <v>19.5</v>
      </c>
      <c r="D37" s="130"/>
      <c r="E37" s="130"/>
      <c r="F37" s="131"/>
      <c r="G37" s="126" t="s">
        <v>210</v>
      </c>
      <c r="H37" s="96"/>
      <c r="I37" s="100">
        <v>4.87</v>
      </c>
      <c r="J37" s="130"/>
      <c r="K37" s="130"/>
      <c r="L37" s="131"/>
      <c r="M37" s="126" t="s">
        <v>210</v>
      </c>
      <c r="N37" s="95"/>
      <c r="O37" s="96">
        <v>52.8</v>
      </c>
      <c r="P37" s="130"/>
      <c r="Q37" s="130"/>
      <c r="R37" s="131"/>
      <c r="S37" s="126" t="s">
        <v>217</v>
      </c>
      <c r="T37" s="95"/>
      <c r="U37" s="96">
        <v>3.32</v>
      </c>
      <c r="V37" s="46"/>
      <c r="W37" s="46"/>
      <c r="X37" s="56"/>
    </row>
    <row r="38" spans="1:24">
      <c r="A38" s="126" t="s">
        <v>215</v>
      </c>
      <c r="B38" s="96"/>
      <c r="C38" s="100">
        <v>18.5</v>
      </c>
      <c r="D38" s="46"/>
      <c r="E38" s="46"/>
      <c r="F38" s="56"/>
      <c r="G38" s="126" t="s">
        <v>215</v>
      </c>
      <c r="H38" s="96"/>
      <c r="I38" s="100">
        <v>4.93</v>
      </c>
      <c r="J38" s="46"/>
      <c r="K38" s="46"/>
      <c r="L38" s="56"/>
      <c r="M38" s="126" t="s">
        <v>215</v>
      </c>
      <c r="N38" s="95"/>
      <c r="O38" s="96">
        <v>41.7</v>
      </c>
      <c r="P38" s="46"/>
      <c r="Q38" s="46"/>
      <c r="R38" s="56"/>
      <c r="S38" s="126" t="s">
        <v>218</v>
      </c>
      <c r="T38" s="95"/>
      <c r="U38" s="96">
        <v>3.44</v>
      </c>
      <c r="V38" s="46"/>
      <c r="W38" s="46"/>
      <c r="X38" s="56"/>
    </row>
    <row r="39" spans="1:24">
      <c r="A39" s="126" t="s">
        <v>216</v>
      </c>
      <c r="B39" s="96"/>
      <c r="C39" s="100">
        <v>19</v>
      </c>
      <c r="D39" s="46"/>
      <c r="E39" s="46"/>
      <c r="F39" s="56"/>
      <c r="G39" s="126" t="s">
        <v>216</v>
      </c>
      <c r="H39" s="96"/>
      <c r="I39" s="100">
        <v>5.0999999999999996</v>
      </c>
      <c r="J39" s="46"/>
      <c r="K39" s="46"/>
      <c r="L39" s="56"/>
      <c r="M39" s="126" t="s">
        <v>216</v>
      </c>
      <c r="N39" s="95"/>
      <c r="O39" s="96">
        <v>49</v>
      </c>
      <c r="P39" s="46"/>
      <c r="Q39" s="46"/>
      <c r="R39" s="56"/>
      <c r="S39" s="126" t="s">
        <v>227</v>
      </c>
      <c r="T39" s="134"/>
      <c r="U39" s="135">
        <v>3.29</v>
      </c>
      <c r="V39" s="46"/>
      <c r="W39" s="46"/>
      <c r="X39" s="56"/>
    </row>
    <row r="40" spans="1:24">
      <c r="A40" s="126" t="s">
        <v>217</v>
      </c>
      <c r="B40" s="96"/>
      <c r="C40" s="100">
        <v>19</v>
      </c>
      <c r="D40" s="46"/>
      <c r="E40" s="46"/>
      <c r="F40" s="56"/>
      <c r="G40" s="126" t="s">
        <v>217</v>
      </c>
      <c r="H40" s="96"/>
      <c r="I40" s="100">
        <v>5.21</v>
      </c>
      <c r="J40" s="46"/>
      <c r="K40" s="46"/>
      <c r="L40" s="56"/>
      <c r="M40" s="126" t="s">
        <v>217</v>
      </c>
      <c r="N40" s="95"/>
      <c r="O40" s="96">
        <v>41.6</v>
      </c>
      <c r="P40" s="46"/>
      <c r="Q40" s="46"/>
      <c r="R40" s="56"/>
      <c r="S40" s="126" t="s">
        <v>228</v>
      </c>
      <c r="T40" s="138"/>
      <c r="U40" s="136">
        <v>3.11</v>
      </c>
      <c r="V40" s="46"/>
      <c r="W40" s="46"/>
      <c r="X40" s="56"/>
    </row>
    <row r="41" spans="1:24">
      <c r="A41" s="126" t="s">
        <v>218</v>
      </c>
      <c r="B41" s="96"/>
      <c r="C41" s="100">
        <v>16.5</v>
      </c>
      <c r="D41" s="46"/>
      <c r="E41" s="46"/>
      <c r="F41" s="56"/>
      <c r="G41" s="126" t="s">
        <v>218</v>
      </c>
      <c r="H41" s="96"/>
      <c r="I41" s="100">
        <v>5.64</v>
      </c>
      <c r="J41" s="46"/>
      <c r="K41" s="46"/>
      <c r="L41" s="56"/>
      <c r="M41" s="126" t="s">
        <v>218</v>
      </c>
      <c r="N41" s="95"/>
      <c r="O41" s="96">
        <v>46.5</v>
      </c>
      <c r="P41" s="46"/>
      <c r="Q41" s="46"/>
      <c r="R41" s="56"/>
      <c r="S41" s="126" t="s">
        <v>202</v>
      </c>
      <c r="T41" s="139"/>
      <c r="U41" s="128">
        <v>3.18</v>
      </c>
      <c r="V41" s="46"/>
      <c r="W41" s="46"/>
      <c r="X41" s="56"/>
    </row>
    <row r="42" spans="1:24">
      <c r="A42" s="126" t="s">
        <v>227</v>
      </c>
      <c r="B42" s="128"/>
      <c r="C42" s="129">
        <v>21.5</v>
      </c>
      <c r="D42" s="46"/>
      <c r="E42" s="46"/>
      <c r="F42" s="56"/>
      <c r="G42" s="126" t="s">
        <v>227</v>
      </c>
      <c r="H42" s="132"/>
      <c r="I42" s="133">
        <v>5.03</v>
      </c>
      <c r="J42" s="46"/>
      <c r="K42" s="46"/>
      <c r="L42" s="56"/>
      <c r="M42" s="126" t="s">
        <v>227</v>
      </c>
      <c r="N42" s="134"/>
      <c r="O42" s="135">
        <v>51.1</v>
      </c>
      <c r="P42" s="46"/>
      <c r="Q42" s="46"/>
      <c r="R42" s="56"/>
      <c r="S42" s="126" t="s">
        <v>234</v>
      </c>
      <c r="T42" s="65"/>
      <c r="U42" s="63">
        <v>3.22</v>
      </c>
      <c r="V42" s="46"/>
      <c r="W42" s="46"/>
      <c r="X42" s="56"/>
    </row>
    <row r="43" spans="1:24">
      <c r="A43" s="126" t="s">
        <v>228</v>
      </c>
      <c r="B43" s="128"/>
      <c r="C43" s="129">
        <v>18.5</v>
      </c>
      <c r="D43" s="46"/>
      <c r="E43" s="46"/>
      <c r="F43" s="56"/>
      <c r="G43" s="126" t="s">
        <v>228</v>
      </c>
      <c r="H43" s="136"/>
      <c r="I43" s="137">
        <v>5.08</v>
      </c>
      <c r="J43" s="46"/>
      <c r="K43" s="46"/>
      <c r="L43" s="56"/>
      <c r="M43" s="126" t="s">
        <v>228</v>
      </c>
      <c r="N43" s="138"/>
      <c r="O43" s="136">
        <v>51.1</v>
      </c>
      <c r="P43" s="46"/>
      <c r="Q43" s="46"/>
      <c r="R43" s="56"/>
      <c r="S43" s="126" t="s">
        <v>235</v>
      </c>
      <c r="T43" s="65"/>
      <c r="U43" s="63">
        <v>3.08</v>
      </c>
      <c r="V43" s="46"/>
      <c r="W43" s="46"/>
      <c r="X43" s="56"/>
    </row>
    <row r="44" spans="1:24" ht="15" thickBot="1">
      <c r="A44" s="126" t="s">
        <v>236</v>
      </c>
      <c r="B44" s="64"/>
      <c r="C44" s="127">
        <v>20.5</v>
      </c>
      <c r="D44" s="46"/>
      <c r="E44" s="46"/>
      <c r="F44" s="56"/>
      <c r="G44" s="126" t="s">
        <v>236</v>
      </c>
      <c r="H44" s="64"/>
      <c r="I44" s="127">
        <v>4.71</v>
      </c>
      <c r="J44" s="46"/>
      <c r="K44" s="46"/>
      <c r="L44" s="56"/>
      <c r="M44" s="126" t="s">
        <v>236</v>
      </c>
      <c r="N44" s="66"/>
      <c r="O44" s="64">
        <v>51.7</v>
      </c>
      <c r="P44" s="46"/>
      <c r="Q44" s="46"/>
      <c r="R44" s="56"/>
      <c r="S44" s="126" t="s">
        <v>236</v>
      </c>
      <c r="T44" s="66"/>
      <c r="U44" s="64"/>
      <c r="V44" s="46"/>
      <c r="W44" s="46"/>
      <c r="X44" s="56"/>
    </row>
    <row r="45" spans="1:24">
      <c r="B45" s="124">
        <f>AVERAGE(B12:B44)</f>
        <v>19.666666666666668</v>
      </c>
      <c r="C45" s="124">
        <f>AVERAGE(C12:C44)</f>
        <v>19.296296296296298</v>
      </c>
      <c r="G45" s="44"/>
      <c r="H45" s="124">
        <f>AVERAGE(H12:H44)</f>
        <v>5.0812500000000016</v>
      </c>
      <c r="I45" s="124">
        <f>AVERAGE(I12:I44)</f>
        <v>5.0225925925925932</v>
      </c>
      <c r="J45" s="2"/>
      <c r="K45" s="2"/>
      <c r="M45" s="44"/>
      <c r="N45" s="124">
        <f>AVERAGE(N12:N44)</f>
        <v>50.400000000000006</v>
      </c>
      <c r="O45" s="124">
        <f>AVERAGE(O12:O44)</f>
        <v>50.562962962962956</v>
      </c>
      <c r="P45" s="2"/>
      <c r="Q45" s="2"/>
      <c r="S45" s="44"/>
      <c r="T45" s="124">
        <f>AVERAGE(T12:T44)</f>
        <v>3.2270000000000003</v>
      </c>
      <c r="U45" s="124">
        <f>AVERAGE(U12:U44)</f>
        <v>3.1844827586206894</v>
      </c>
      <c r="V45" s="2"/>
      <c r="W45" s="2"/>
    </row>
    <row r="46" spans="1:24" ht="15" thickBot="1">
      <c r="B46" s="54">
        <v>18.5</v>
      </c>
      <c r="C46" s="54">
        <v>18.3</v>
      </c>
      <c r="H46" s="54">
        <v>5.3</v>
      </c>
      <c r="I46" s="54">
        <v>5.3</v>
      </c>
      <c r="N46" s="54">
        <v>45.4</v>
      </c>
      <c r="O46" s="54">
        <v>45.6</v>
      </c>
      <c r="T46" s="54">
        <v>3.4</v>
      </c>
      <c r="U46" s="54">
        <v>3.4</v>
      </c>
    </row>
  </sheetData>
  <sortState ref="S12:U44">
    <sortCondition ref="T12:T44"/>
  </sortState>
  <mergeCells count="29">
    <mergeCell ref="A10:A11"/>
    <mergeCell ref="B10:B11"/>
    <mergeCell ref="C10:C11"/>
    <mergeCell ref="H10:H11"/>
    <mergeCell ref="I10:I11"/>
    <mergeCell ref="N10:N11"/>
    <mergeCell ref="B7:F7"/>
    <mergeCell ref="H7:L7"/>
    <mergeCell ref="N7:R7"/>
    <mergeCell ref="T7:X7"/>
    <mergeCell ref="B8:F8"/>
    <mergeCell ref="H8:L8"/>
    <mergeCell ref="N8:R8"/>
    <mergeCell ref="T8:X8"/>
    <mergeCell ref="W10:W11"/>
    <mergeCell ref="O10:O11"/>
    <mergeCell ref="P10:P11"/>
    <mergeCell ref="Q10:Q11"/>
    <mergeCell ref="T10:T11"/>
    <mergeCell ref="U10:U11"/>
    <mergeCell ref="V10:V11"/>
    <mergeCell ref="B1:F3"/>
    <mergeCell ref="H1:L3"/>
    <mergeCell ref="N1:R3"/>
    <mergeCell ref="T1:X3"/>
    <mergeCell ref="B4:F6"/>
    <mergeCell ref="H4:L6"/>
    <mergeCell ref="N4:R6"/>
    <mergeCell ref="T4:X6"/>
  </mergeCells>
  <phoneticPr fontId="7" type="noConversion"/>
  <conditionalFormatting sqref="A12:A44">
    <cfRule type="duplicateValues" dxfId="3" priority="5"/>
  </conditionalFormatting>
  <conditionalFormatting sqref="G12:G44">
    <cfRule type="duplicateValues" dxfId="2" priority="7"/>
  </conditionalFormatting>
  <conditionalFormatting sqref="M12:M44">
    <cfRule type="duplicateValues" dxfId="1" priority="9"/>
  </conditionalFormatting>
  <conditionalFormatting sqref="S12:S44">
    <cfRule type="duplicateValues" dxfId="0" priority="11"/>
  </conditionalFormatting>
  <dataValidations count="1">
    <dataValidation type="list" allowBlank="1" showInputMessage="1" showErrorMessage="1" sqref="G26:G27 M26:M27 M12:M23 A26:A27 A12:A23 G12:G23 S26:S27 S12:S23">
      <formula1>listPlayerNames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baseColWidth="10" defaultColWidth="8.83203125" defaultRowHeight="14" x14ac:dyDescent="0"/>
  <cols>
    <col min="1" max="1" width="26.83203125" customWidth="1"/>
    <col min="2" max="2" width="15" customWidth="1"/>
    <col min="3" max="5" width="5.83203125" bestFit="1" customWidth="1"/>
    <col min="6" max="6" width="11.33203125" customWidth="1"/>
    <col min="7" max="16" width="30.83203125" bestFit="1" customWidth="1"/>
    <col min="17" max="17" width="19.5" bestFit="1" customWidth="1"/>
    <col min="18" max="18" width="20.5" bestFit="1" customWidth="1"/>
    <col min="19" max="19" width="22.5" bestFit="1" customWidth="1"/>
    <col min="20" max="20" width="35.83203125" bestFit="1" customWidth="1"/>
  </cols>
  <sheetData>
    <row r="1" spans="1:2">
      <c r="A1" s="18" t="s">
        <v>12</v>
      </c>
      <c r="B1" t="s">
        <v>49</v>
      </c>
    </row>
    <row r="3" spans="1:2">
      <c r="B3" s="18" t="s">
        <v>39</v>
      </c>
    </row>
    <row r="4" spans="1:2">
      <c r="A4" s="18" t="s">
        <v>40</v>
      </c>
      <c r="B4" t="s">
        <v>14</v>
      </c>
    </row>
    <row r="5" spans="1:2">
      <c r="A5" s="5" t="s">
        <v>37</v>
      </c>
      <c r="B5" s="20"/>
    </row>
    <row r="6" spans="1:2">
      <c r="A6" s="5" t="s">
        <v>38</v>
      </c>
      <c r="B6" s="21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baseColWidth="10" defaultColWidth="8.83203125" defaultRowHeight="14" x14ac:dyDescent="0"/>
  <cols>
    <col min="1" max="1" width="13.1640625" customWidth="1"/>
    <col min="2" max="2" width="6.33203125" customWidth="1"/>
    <col min="3" max="3" width="13.1640625" customWidth="1"/>
    <col min="4" max="7" width="17.6640625" customWidth="1"/>
  </cols>
  <sheetData>
    <row r="1" spans="1:7" ht="23">
      <c r="A1" s="22" t="s">
        <v>41</v>
      </c>
      <c r="B1" s="22"/>
    </row>
    <row r="3" spans="1:7">
      <c r="A3" s="148" t="s">
        <v>7</v>
      </c>
      <c r="B3" s="149"/>
      <c r="C3" s="149"/>
      <c r="D3" s="150"/>
      <c r="E3" t="s">
        <v>42</v>
      </c>
      <c r="F3" s="30" t="s">
        <v>13</v>
      </c>
      <c r="G3" s="24" t="e">
        <f>INDEX(TBLDatabase[Position],MATCH(A3,TBLDatabase[Athlete Name],0))</f>
        <v>#N/A</v>
      </c>
    </row>
    <row r="4" spans="1:7">
      <c r="D4" t="e">
        <f>MATCH(D5,TBLDatabase[#Headers],0)</f>
        <v>#N/A</v>
      </c>
      <c r="E4" t="e">
        <f>MATCH(E5,TBLDatabase[#Headers],0)</f>
        <v>#N/A</v>
      </c>
      <c r="F4">
        <f>MATCH(F5,TBLDatabase[#Headers],0)</f>
        <v>12</v>
      </c>
      <c r="G4">
        <f>MATCH(G5,TBLDatabase[#Headers],0)</f>
        <v>14</v>
      </c>
    </row>
    <row r="5" spans="1:7" s="23" customFormat="1" ht="28">
      <c r="A5" s="28" t="s">
        <v>43</v>
      </c>
      <c r="B5" s="28" t="s">
        <v>44</v>
      </c>
      <c r="C5" s="28" t="s">
        <v>10</v>
      </c>
      <c r="D5" s="29" t="s">
        <v>24</v>
      </c>
      <c r="E5" s="29" t="s">
        <v>23</v>
      </c>
      <c r="F5" s="29" t="s">
        <v>21</v>
      </c>
      <c r="G5" s="29" t="s">
        <v>25</v>
      </c>
    </row>
    <row r="6" spans="1:7">
      <c r="A6" s="24" t="s">
        <v>14</v>
      </c>
      <c r="B6" s="24" t="str">
        <f>IFERROR(MATCH($A$3&amp;A6,TBLDatabase[Helper],0),"")</f>
        <v/>
      </c>
      <c r="C6" s="25" t="e">
        <f>INDEX(TBLDatabase[Date],B6)</f>
        <v>#VALUE!</v>
      </c>
      <c r="D6" s="26" t="e">
        <f>INDEX(TBLDatabase[],$B6,D$4)</f>
        <v>#VALUE!</v>
      </c>
      <c r="E6" s="26" t="e">
        <f>INDEX(TBLDatabase[],$B6,E$4)</f>
        <v>#VALUE!</v>
      </c>
      <c r="F6" s="27" t="e">
        <f>INDEX(TBLDatabase[],$B6,F$4)</f>
        <v>#VALUE!</v>
      </c>
      <c r="G6" s="26" t="e">
        <f>INDEX(TBLDatabase[],$B6,G$4)</f>
        <v>#VALUE!</v>
      </c>
    </row>
    <row r="7" spans="1:7">
      <c r="A7" s="24" t="s">
        <v>15</v>
      </c>
      <c r="B7" s="24" t="str">
        <f>IFERROR(MATCH($A$3&amp;A7,TBLDatabase[Helper],0),"")</f>
        <v/>
      </c>
      <c r="C7" s="25" t="e">
        <f>INDEX(TBLDatabase[Date],B7)</f>
        <v>#VALUE!</v>
      </c>
      <c r="D7" s="26" t="e">
        <f>INDEX(TBLDatabase[],$B7,D$4)</f>
        <v>#VALUE!</v>
      </c>
      <c r="E7" s="26" t="e">
        <f>INDEX(TBLDatabase[],$B7,E$4)</f>
        <v>#VALUE!</v>
      </c>
      <c r="F7" s="27" t="e">
        <f>INDEX(TBLDatabase[],$B7,F$4)</f>
        <v>#VALUE!</v>
      </c>
      <c r="G7" s="26" t="e">
        <f>INDEX(TBLDatabase[],$B7,G$4)</f>
        <v>#VALUE!</v>
      </c>
    </row>
    <row r="8" spans="1:7">
      <c r="A8" s="24" t="s">
        <v>16</v>
      </c>
      <c r="B8" s="24" t="str">
        <f>IFERROR(MATCH($A$3&amp;A8,TBLDatabase[Helper],0),"")</f>
        <v/>
      </c>
      <c r="C8" s="25" t="e">
        <f>INDEX(TBLDatabase[Date],B8)</f>
        <v>#VALUE!</v>
      </c>
      <c r="D8" s="26" t="e">
        <f>INDEX(TBLDatabase[],$B8,D$4)</f>
        <v>#VALUE!</v>
      </c>
      <c r="E8" s="26" t="e">
        <f>INDEX(TBLDatabase[],$B8,E$4)</f>
        <v>#VALUE!</v>
      </c>
      <c r="F8" s="27" t="e">
        <f>INDEX(TBLDatabase[],$B8,F$4)</f>
        <v>#VALUE!</v>
      </c>
      <c r="G8" s="26" t="e">
        <f>INDEX(TBLDatabase[],$B8,G$4)</f>
        <v>#VALUE!</v>
      </c>
    </row>
    <row r="9" spans="1:7">
      <c r="A9" s="24" t="s">
        <v>17</v>
      </c>
      <c r="B9" s="24" t="str">
        <f>IFERROR(MATCH($A$3&amp;A9,TBLDatabase[Helper],0),"")</f>
        <v/>
      </c>
      <c r="C9" s="25" t="e">
        <f>INDEX(TBLDatabase[Date],B9)</f>
        <v>#VALUE!</v>
      </c>
      <c r="D9" s="26" t="e">
        <f>INDEX(TBLDatabase[],$B9,D$4)</f>
        <v>#VALUE!</v>
      </c>
      <c r="E9" s="26" t="e">
        <f>INDEX(TBLDatabase[],$B9,E$4)</f>
        <v>#VALUE!</v>
      </c>
      <c r="F9" s="27" t="e">
        <f>INDEX(TBLDatabase[],$B9,F$4)</f>
        <v>#VALUE!</v>
      </c>
      <c r="G9" s="26" t="e">
        <f>INDEX(TBLDatabase[],$B9,G$4)</f>
        <v>#VALUE!</v>
      </c>
    </row>
    <row r="10" spans="1:7">
      <c r="A10" s="24"/>
      <c r="B10" s="24" t="str">
        <f>IFERROR(MATCH($A$3&amp;A10,TBLDatabase[Helper],0),"")</f>
        <v/>
      </c>
      <c r="C10" s="25" t="e">
        <f>INDEX(TBLDatabase[Date],B10)</f>
        <v>#VALUE!</v>
      </c>
      <c r="D10" s="26" t="e">
        <f>INDEX(TBLDatabase[],$B10,D$4)</f>
        <v>#VALUE!</v>
      </c>
      <c r="E10" s="26" t="e">
        <f>INDEX(TBLDatabase[],$B10,E$4)</f>
        <v>#VALUE!</v>
      </c>
      <c r="F10" s="27" t="e">
        <f>INDEX(TBLDatabase[],$B10,F$4)</f>
        <v>#VALUE!</v>
      </c>
      <c r="G10" s="26" t="e">
        <f>INDEX(TBLDatabase[],$B10,G$4)</f>
        <v>#VALUE!</v>
      </c>
    </row>
    <row r="11" spans="1:7">
      <c r="A11" s="31" t="s">
        <v>46</v>
      </c>
      <c r="B11" s="24"/>
      <c r="C11" s="24"/>
      <c r="D11" s="32" t="e">
        <f>AVERAGEIF(TBLDatabase[Position],$G$3,INDEX(TBLDatabase[],,D$4))</f>
        <v>#N/A</v>
      </c>
      <c r="E11" s="32" t="e">
        <f>AVERAGEIF(TBLDatabase[Position],$G$3,INDEX(TBLDatabase[],,E$4))</f>
        <v>#N/A</v>
      </c>
      <c r="F11" s="32" t="e">
        <f>AVERAGEIF(TBLDatabase[Position],$G$3,INDEX(TBLDatabase[],,F$4))</f>
        <v>#DIV/0!</v>
      </c>
      <c r="G11" s="32" t="e">
        <f>AVERAGEIF(TBLDatabase[Position],$G$3,INDEX(TBLDatabase[],,G$4))</f>
        <v>#DIV/0!</v>
      </c>
    </row>
  </sheetData>
  <mergeCells count="1">
    <mergeCell ref="A3:D3"/>
  </mergeCells>
  <conditionalFormatting sqref="A6:G10 A11 D11">
    <cfRule type="containsErrors" dxfId="31" priority="2">
      <formula>ISERROR(A6)</formula>
    </cfRule>
  </conditionalFormatting>
  <conditionalFormatting sqref="E11:G11">
    <cfRule type="containsErrors" dxfId="30" priority="1">
      <formula>ISERROR(E11)</formula>
    </cfRule>
  </conditionalFormatting>
  <dataValidations count="3">
    <dataValidation type="list" allowBlank="1" showInputMessage="1" showErrorMessage="1" sqref="A3:B3">
      <formula1>listPlayerNames</formula1>
    </dataValidation>
    <dataValidation type="list" allowBlank="1" showInputMessage="1" showErrorMessage="1" sqref="D5:G5">
      <formula1>listMeasures</formula1>
    </dataValidation>
    <dataValidation type="list" allowBlank="1" showInputMessage="1" showErrorMessage="1" sqref="A6:A10">
      <formula1>listTestPeriods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baseColWidth="10" defaultColWidth="8.83203125" defaultRowHeight="14" x14ac:dyDescent="0"/>
  <cols>
    <col min="1" max="1" width="14.1640625" customWidth="1"/>
    <col min="2" max="2" width="3.6640625" customWidth="1"/>
    <col min="3" max="3" width="16.5" bestFit="1" customWidth="1"/>
    <col min="4" max="4" width="3.6640625" customWidth="1"/>
    <col min="5" max="5" width="13.1640625" customWidth="1"/>
  </cols>
  <sheetData>
    <row r="1" spans="1:5" s="14" customFormat="1" ht="18">
      <c r="A1" s="14" t="s">
        <v>30</v>
      </c>
    </row>
    <row r="3" spans="1:5">
      <c r="A3" s="9" t="s">
        <v>27</v>
      </c>
      <c r="C3" s="9" t="s">
        <v>31</v>
      </c>
      <c r="E3" s="9" t="s">
        <v>32</v>
      </c>
    </row>
    <row r="4" spans="1:5">
      <c r="A4" s="15"/>
      <c r="C4" s="33"/>
      <c r="E4" s="15"/>
    </row>
    <row r="5" spans="1:5">
      <c r="A5" s="16" t="s">
        <v>14</v>
      </c>
      <c r="C5" s="34" t="s">
        <v>1</v>
      </c>
      <c r="E5" s="16" t="s">
        <v>19</v>
      </c>
    </row>
    <row r="6" spans="1:5">
      <c r="A6" s="16" t="s">
        <v>15</v>
      </c>
      <c r="C6" s="34" t="s">
        <v>7</v>
      </c>
      <c r="E6" s="16" t="s">
        <v>18</v>
      </c>
    </row>
    <row r="7" spans="1:5">
      <c r="A7" s="16" t="s">
        <v>16</v>
      </c>
      <c r="C7" s="34" t="s">
        <v>3</v>
      </c>
      <c r="E7" s="16" t="s">
        <v>20</v>
      </c>
    </row>
    <row r="8" spans="1:5">
      <c r="A8" s="16" t="s">
        <v>17</v>
      </c>
      <c r="C8" s="34" t="s">
        <v>8</v>
      </c>
      <c r="E8" s="16"/>
    </row>
    <row r="9" spans="1:5">
      <c r="A9" s="16" t="s">
        <v>33</v>
      </c>
      <c r="C9" s="34" t="s">
        <v>6</v>
      </c>
      <c r="E9" s="17"/>
    </row>
    <row r="10" spans="1:5">
      <c r="A10" s="16"/>
      <c r="C10" s="34" t="s">
        <v>9</v>
      </c>
    </row>
    <row r="11" spans="1:5">
      <c r="A11" s="16"/>
      <c r="C11" s="34" t="s">
        <v>0</v>
      </c>
    </row>
    <row r="12" spans="1:5">
      <c r="A12" s="16"/>
      <c r="C12" s="34" t="s">
        <v>2</v>
      </c>
    </row>
    <row r="13" spans="1:5">
      <c r="A13" s="16"/>
      <c r="C13" s="34" t="s">
        <v>5</v>
      </c>
    </row>
    <row r="14" spans="1:5">
      <c r="A14" s="16"/>
      <c r="C14" s="34" t="s">
        <v>4</v>
      </c>
    </row>
    <row r="15" spans="1:5">
      <c r="A15" s="17"/>
      <c r="C15" s="34"/>
    </row>
    <row r="16" spans="1:5">
      <c r="C16" s="34"/>
    </row>
    <row r="17" spans="3:3">
      <c r="C17" s="34"/>
    </row>
    <row r="18" spans="3:3">
      <c r="C18" s="34"/>
    </row>
    <row r="19" spans="3:3">
      <c r="C19" s="34"/>
    </row>
    <row r="20" spans="3:3">
      <c r="C20" s="34"/>
    </row>
    <row r="21" spans="3:3">
      <c r="C21" s="34"/>
    </row>
    <row r="22" spans="3:3">
      <c r="C22" s="35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topLeftCell="A4" workbookViewId="0"/>
  </sheetViews>
  <sheetFormatPr baseColWidth="10" defaultColWidth="8.83203125" defaultRowHeight="14" x14ac:dyDescent="0"/>
  <cols>
    <col min="1" max="1" width="11.83203125" customWidth="1"/>
    <col min="2" max="2" width="17" style="2" customWidth="1"/>
    <col min="3" max="3" width="19" style="5" bestFit="1" customWidth="1"/>
    <col min="4" max="4" width="1.5" customWidth="1"/>
    <col min="5" max="5" width="9.33203125" bestFit="1" customWidth="1"/>
    <col min="6" max="6" width="7.1640625" customWidth="1"/>
    <col min="7" max="10" width="12.1640625" style="41" customWidth="1"/>
    <col min="11" max="14" width="11.5" style="2" customWidth="1"/>
  </cols>
  <sheetData>
    <row r="1" spans="1:14" ht="20">
      <c r="A1" s="8" t="s">
        <v>99</v>
      </c>
    </row>
    <row r="2" spans="1:14" ht="5.25" customHeight="1"/>
    <row r="3" spans="1:14">
      <c r="A3" s="4"/>
      <c r="B3" s="5" t="s">
        <v>26</v>
      </c>
    </row>
    <row r="4" spans="1:14">
      <c r="A4" s="6"/>
      <c r="B4" s="5" t="s">
        <v>28</v>
      </c>
      <c r="H4" s="76"/>
      <c r="I4" s="41" t="s">
        <v>29</v>
      </c>
    </row>
    <row r="5" spans="1:14" ht="6" customHeight="1">
      <c r="B5" s="5"/>
    </row>
    <row r="6" spans="1:14">
      <c r="A6" s="4"/>
      <c r="B6" s="4"/>
      <c r="C6" s="73"/>
      <c r="D6" s="4"/>
      <c r="E6" s="4"/>
      <c r="F6" s="4"/>
      <c r="G6" s="78"/>
      <c r="H6" s="78"/>
      <c r="I6" s="78"/>
      <c r="J6" s="78"/>
      <c r="K6" s="6"/>
      <c r="L6" s="6"/>
      <c r="M6" s="6"/>
      <c r="N6" s="13"/>
    </row>
    <row r="7" spans="1:14" ht="42">
      <c r="A7" s="10" t="s">
        <v>10</v>
      </c>
      <c r="B7" s="11" t="s">
        <v>11</v>
      </c>
      <c r="C7" s="74" t="s">
        <v>12</v>
      </c>
      <c r="D7" s="10" t="s">
        <v>45</v>
      </c>
      <c r="E7" s="10" t="s">
        <v>48</v>
      </c>
      <c r="F7" s="10" t="s">
        <v>13</v>
      </c>
      <c r="G7" s="12" t="s">
        <v>69</v>
      </c>
      <c r="H7" s="12" t="s">
        <v>70</v>
      </c>
      <c r="I7" s="12" t="s">
        <v>71</v>
      </c>
      <c r="J7" s="36" t="s">
        <v>72</v>
      </c>
      <c r="K7" s="12" t="s">
        <v>47</v>
      </c>
      <c r="L7" s="12" t="s">
        <v>21</v>
      </c>
      <c r="M7" s="12" t="s">
        <v>22</v>
      </c>
      <c r="N7" s="12" t="s">
        <v>25</v>
      </c>
    </row>
    <row r="8" spans="1:14" hidden="1">
      <c r="A8" s="1">
        <v>42880</v>
      </c>
      <c r="B8" s="2" t="s">
        <v>14</v>
      </c>
      <c r="C8" s="75" t="s">
        <v>178</v>
      </c>
      <c r="D8" s="19" t="str">
        <f>TBLDatabase[[#This Row],[Athlete Name]]&amp;TBLDatabase[[#This Row],[Test Label]]</f>
        <v>Adam PettittTest 1</v>
      </c>
      <c r="E8" s="42" t="s">
        <v>116</v>
      </c>
      <c r="G8" s="41">
        <v>44.4</v>
      </c>
      <c r="H8" s="41">
        <v>3.13</v>
      </c>
      <c r="I8" s="41">
        <v>5.27</v>
      </c>
      <c r="J8" s="41">
        <v>19.5</v>
      </c>
      <c r="N8" s="7">
        <f t="shared" ref="N8:N39" si="0">L8/G8</f>
        <v>0</v>
      </c>
    </row>
    <row r="9" spans="1:14" hidden="1">
      <c r="A9" s="72">
        <v>42933</v>
      </c>
      <c r="B9" s="37" t="s">
        <v>15</v>
      </c>
      <c r="C9" s="75" t="s">
        <v>178</v>
      </c>
      <c r="D9" s="39" t="str">
        <f>TBLDatabase[[#This Row],[Athlete Name]]&amp;TBLDatabase[[#This Row],[Test Label]]</f>
        <v>Adam PettittTest 2</v>
      </c>
      <c r="E9" s="42" t="s">
        <v>116</v>
      </c>
      <c r="F9" s="38"/>
      <c r="G9" s="42">
        <v>45.7</v>
      </c>
      <c r="H9" s="42">
        <v>3.2</v>
      </c>
      <c r="I9" s="42">
        <v>5.0599999999999996</v>
      </c>
      <c r="J9" s="42">
        <v>19</v>
      </c>
      <c r="K9" s="37"/>
      <c r="L9" s="37"/>
      <c r="M9" s="37"/>
      <c r="N9" s="40">
        <f t="shared" si="0"/>
        <v>0</v>
      </c>
    </row>
    <row r="10" spans="1:14" hidden="1">
      <c r="A10" s="72">
        <v>42933</v>
      </c>
      <c r="B10" s="37" t="s">
        <v>15</v>
      </c>
      <c r="C10" s="5" t="s">
        <v>160</v>
      </c>
      <c r="D10" s="19" t="str">
        <f>TBLDatabase[[#This Row],[Athlete Name]]&amp;TBLDatabase[[#This Row],[Test Label]]</f>
        <v>Aidan JohnsonTest 2</v>
      </c>
      <c r="E10" s="41" t="s">
        <v>84</v>
      </c>
      <c r="F10" s="43"/>
      <c r="G10" s="79">
        <v>33</v>
      </c>
      <c r="H10" s="79">
        <v>3.83</v>
      </c>
      <c r="I10" s="42">
        <v>5.7</v>
      </c>
      <c r="J10" s="79">
        <v>18.5</v>
      </c>
      <c r="N10" s="7">
        <f t="shared" si="0"/>
        <v>0</v>
      </c>
    </row>
    <row r="11" spans="1:14" hidden="1">
      <c r="A11" s="1">
        <v>42880</v>
      </c>
      <c r="B11" s="2" t="s">
        <v>14</v>
      </c>
      <c r="C11" s="5" t="s">
        <v>61</v>
      </c>
      <c r="D11" t="str">
        <f>TBLDatabase[[#This Row],[Athlete Name]]&amp;TBLDatabase[[#This Row],[Test Label]]</f>
        <v>Alex PalmerTest 1</v>
      </c>
      <c r="E11" s="41" t="s">
        <v>142</v>
      </c>
      <c r="G11" s="41">
        <v>43.6</v>
      </c>
      <c r="H11" s="41">
        <v>3.32</v>
      </c>
      <c r="I11" s="41">
        <v>5.41</v>
      </c>
      <c r="J11" s="41">
        <v>19</v>
      </c>
      <c r="N11" s="7">
        <f t="shared" si="0"/>
        <v>0</v>
      </c>
    </row>
    <row r="12" spans="1:14" hidden="1">
      <c r="A12" s="1">
        <v>42880</v>
      </c>
      <c r="B12" s="2" t="s">
        <v>14</v>
      </c>
      <c r="C12" s="75" t="s">
        <v>179</v>
      </c>
      <c r="D12" s="19" t="str">
        <f>TBLDatabase[[#This Row],[Athlete Name]]&amp;TBLDatabase[[#This Row],[Test Label]]</f>
        <v>Ben CotgreaveTest 1</v>
      </c>
      <c r="E12" s="42" t="s">
        <v>116</v>
      </c>
      <c r="G12" s="41">
        <v>52.5</v>
      </c>
      <c r="H12" s="41">
        <v>3.37</v>
      </c>
      <c r="I12" s="41">
        <v>4.9400000000000004</v>
      </c>
      <c r="J12" s="41">
        <v>17.5</v>
      </c>
      <c r="N12" s="7">
        <f t="shared" si="0"/>
        <v>0</v>
      </c>
    </row>
    <row r="13" spans="1:14" hidden="1">
      <c r="A13" s="72">
        <v>42933</v>
      </c>
      <c r="B13" s="37" t="s">
        <v>15</v>
      </c>
      <c r="C13" s="75" t="s">
        <v>179</v>
      </c>
      <c r="D13" s="39" t="str">
        <f>TBLDatabase[[#This Row],[Athlete Name]]&amp;TBLDatabase[[#This Row],[Test Label]]</f>
        <v>Ben CotgreaveTest 2</v>
      </c>
      <c r="E13" s="42" t="s">
        <v>116</v>
      </c>
      <c r="F13" s="38"/>
      <c r="G13" s="42">
        <v>50</v>
      </c>
      <c r="H13" s="42">
        <v>3.06</v>
      </c>
      <c r="I13" s="42">
        <v>4.6500000000000004</v>
      </c>
      <c r="J13" s="42">
        <v>17</v>
      </c>
      <c r="K13" s="37"/>
      <c r="L13" s="37"/>
      <c r="M13" s="37"/>
      <c r="N13" s="40">
        <f t="shared" si="0"/>
        <v>0</v>
      </c>
    </row>
    <row r="14" spans="1:14" hidden="1">
      <c r="A14" s="1">
        <v>42880</v>
      </c>
      <c r="B14" s="2" t="s">
        <v>14</v>
      </c>
      <c r="C14" s="5" t="s">
        <v>165</v>
      </c>
      <c r="D14" t="str">
        <f>TBLDatabase[[#This Row],[Athlete Name]]&amp;TBLDatabase[[#This Row],[Test Label]]</f>
        <v>Ben FarleyTest 1</v>
      </c>
      <c r="E14" s="41" t="s">
        <v>84</v>
      </c>
      <c r="G14" s="41">
        <v>41.6</v>
      </c>
      <c r="H14" s="41">
        <v>3.58</v>
      </c>
      <c r="I14" s="41">
        <v>5.3</v>
      </c>
      <c r="J14" s="41">
        <v>17</v>
      </c>
      <c r="N14" s="7">
        <f t="shared" si="0"/>
        <v>0</v>
      </c>
    </row>
    <row r="15" spans="1:14" hidden="1">
      <c r="A15" s="72">
        <v>42933</v>
      </c>
      <c r="B15" s="37" t="s">
        <v>15</v>
      </c>
      <c r="C15" s="5" t="s">
        <v>165</v>
      </c>
      <c r="D15" s="19" t="str">
        <f>TBLDatabase[[#This Row],[Athlete Name]]&amp;TBLDatabase[[#This Row],[Test Label]]</f>
        <v>Ben FarleyTest 2</v>
      </c>
      <c r="E15" s="41" t="s">
        <v>84</v>
      </c>
      <c r="G15" s="79">
        <v>38.200000000000003</v>
      </c>
      <c r="H15" s="79">
        <v>3.67</v>
      </c>
      <c r="I15" s="42">
        <v>5.5</v>
      </c>
      <c r="J15" s="79">
        <v>18.5</v>
      </c>
      <c r="N15" s="7">
        <f t="shared" si="0"/>
        <v>0</v>
      </c>
    </row>
    <row r="16" spans="1:14" hidden="1">
      <c r="A16" s="1">
        <v>42880</v>
      </c>
      <c r="B16" s="2" t="s">
        <v>14</v>
      </c>
      <c r="C16" s="5" t="s">
        <v>161</v>
      </c>
      <c r="D16" s="39" t="str">
        <f>TBLDatabase[[#This Row],[Athlete Name]]&amp;TBLDatabase[[#This Row],[Test Label]]</f>
        <v>Ben HeskethTest 1</v>
      </c>
      <c r="E16" s="41" t="s">
        <v>84</v>
      </c>
      <c r="F16" s="38"/>
      <c r="G16" s="42">
        <v>34.5</v>
      </c>
      <c r="H16" s="42">
        <v>3.81</v>
      </c>
      <c r="I16" s="42">
        <v>5.82</v>
      </c>
      <c r="J16" s="42">
        <v>14</v>
      </c>
      <c r="K16" s="37"/>
      <c r="L16" s="37"/>
      <c r="M16" s="37"/>
      <c r="N16" s="40">
        <f t="shared" si="0"/>
        <v>0</v>
      </c>
    </row>
    <row r="17" spans="1:14" hidden="1">
      <c r="A17" s="72">
        <v>42933</v>
      </c>
      <c r="B17" s="37" t="s">
        <v>15</v>
      </c>
      <c r="C17" s="5" t="s">
        <v>161</v>
      </c>
      <c r="D17" s="19" t="str">
        <f>TBLDatabase[[#This Row],[Athlete Name]]&amp;TBLDatabase[[#This Row],[Test Label]]</f>
        <v>Ben HeskethTest 2</v>
      </c>
      <c r="E17" s="41" t="s">
        <v>84</v>
      </c>
      <c r="G17" s="79">
        <v>32.200000000000003</v>
      </c>
      <c r="H17" s="79">
        <v>3.96</v>
      </c>
      <c r="I17" s="42">
        <v>5.92</v>
      </c>
      <c r="J17" s="79">
        <v>16.5</v>
      </c>
      <c r="N17" s="7">
        <f t="shared" si="0"/>
        <v>0</v>
      </c>
    </row>
    <row r="18" spans="1:14" hidden="1">
      <c r="A18" s="1">
        <v>42880</v>
      </c>
      <c r="B18" s="2" t="s">
        <v>14</v>
      </c>
      <c r="C18" s="75" t="s">
        <v>134</v>
      </c>
      <c r="D18" s="39" t="str">
        <f>TBLDatabase[[#This Row],[Athlete Name]]&amp;TBLDatabase[[#This Row],[Test Label]]</f>
        <v>Ben LTest 1</v>
      </c>
      <c r="E18" s="42" t="s">
        <v>117</v>
      </c>
      <c r="F18" s="38"/>
      <c r="G18" s="42">
        <v>46.5</v>
      </c>
      <c r="H18" s="42">
        <v>3.23</v>
      </c>
      <c r="I18" s="42">
        <v>4.9800000000000004</v>
      </c>
      <c r="J18" s="42">
        <v>19.5</v>
      </c>
      <c r="K18" s="37"/>
      <c r="L18" s="37"/>
      <c r="M18" s="37"/>
      <c r="N18" s="40">
        <f t="shared" si="0"/>
        <v>0</v>
      </c>
    </row>
    <row r="19" spans="1:14" hidden="1">
      <c r="A19" s="72">
        <v>42933</v>
      </c>
      <c r="B19" s="37" t="s">
        <v>15</v>
      </c>
      <c r="C19" s="75" t="s">
        <v>134</v>
      </c>
      <c r="D19" s="39" t="str">
        <f>TBLDatabase[[#This Row],[Athlete Name]]&amp;TBLDatabase[[#This Row],[Test Label]]</f>
        <v>Ben LTest 2</v>
      </c>
      <c r="E19" s="42" t="s">
        <v>117</v>
      </c>
      <c r="F19" s="38"/>
      <c r="G19" s="42">
        <v>45.4</v>
      </c>
      <c r="H19" s="42">
        <v>3.33</v>
      </c>
      <c r="I19" s="42">
        <v>5.12</v>
      </c>
      <c r="J19" s="42">
        <v>19.5</v>
      </c>
      <c r="K19" s="37"/>
      <c r="L19" s="37"/>
      <c r="M19" s="37"/>
      <c r="N19" s="40">
        <f t="shared" si="0"/>
        <v>0</v>
      </c>
    </row>
    <row r="20" spans="1:14" hidden="1">
      <c r="A20" s="72">
        <v>42933</v>
      </c>
      <c r="B20" s="37" t="s">
        <v>15</v>
      </c>
      <c r="C20" s="5" t="s">
        <v>167</v>
      </c>
      <c r="D20" s="19" t="str">
        <f>TBLDatabase[[#This Row],[Athlete Name]]&amp;TBLDatabase[[#This Row],[Test Label]]</f>
        <v>Ben MaloneTest 2</v>
      </c>
      <c r="E20" s="41" t="s">
        <v>84</v>
      </c>
      <c r="G20" s="79">
        <v>31.1</v>
      </c>
      <c r="H20" s="79">
        <v>3.86</v>
      </c>
      <c r="I20" s="42">
        <v>5.75</v>
      </c>
      <c r="J20" s="79">
        <v>16</v>
      </c>
      <c r="N20" s="7">
        <f t="shared" si="0"/>
        <v>0</v>
      </c>
    </row>
    <row r="21" spans="1:14" hidden="1">
      <c r="A21" s="1">
        <v>42880</v>
      </c>
      <c r="B21" s="2" t="s">
        <v>14</v>
      </c>
      <c r="C21" s="75" t="s">
        <v>100</v>
      </c>
      <c r="D21" s="39" t="str">
        <f>TBLDatabase[[#This Row],[Athlete Name]]&amp;TBLDatabase[[#This Row],[Test Label]]</f>
        <v>Ben OnTest 1</v>
      </c>
      <c r="E21" s="42" t="s">
        <v>116</v>
      </c>
      <c r="F21" s="38"/>
      <c r="G21" s="42">
        <v>46.3</v>
      </c>
      <c r="H21" s="42">
        <v>3.42</v>
      </c>
      <c r="I21" s="42">
        <v>5.36</v>
      </c>
      <c r="J21" s="42">
        <v>18.5</v>
      </c>
      <c r="K21" s="37"/>
      <c r="L21" s="37"/>
      <c r="M21" s="37"/>
      <c r="N21" s="40">
        <f t="shared" si="0"/>
        <v>0</v>
      </c>
    </row>
    <row r="22" spans="1:14" hidden="1">
      <c r="A22" s="1">
        <v>42880</v>
      </c>
      <c r="B22" s="2" t="s">
        <v>14</v>
      </c>
      <c r="C22" s="75" t="s">
        <v>129</v>
      </c>
      <c r="D22" s="39" t="str">
        <f>TBLDatabase[[#This Row],[Athlete Name]]&amp;TBLDatabase[[#This Row],[Test Label]]</f>
        <v>BruTest 1</v>
      </c>
      <c r="E22" s="42" t="s">
        <v>117</v>
      </c>
      <c r="F22" s="38"/>
      <c r="G22" s="42">
        <v>52.5</v>
      </c>
      <c r="H22" s="42">
        <v>3.04</v>
      </c>
      <c r="I22" s="42">
        <v>4.76</v>
      </c>
      <c r="J22" s="42">
        <v>20.5</v>
      </c>
      <c r="K22" s="37"/>
      <c r="L22" s="37"/>
      <c r="M22" s="37"/>
      <c r="N22" s="40">
        <f t="shared" si="0"/>
        <v>0</v>
      </c>
    </row>
    <row r="23" spans="1:14" hidden="1">
      <c r="A23" s="1">
        <v>42880</v>
      </c>
      <c r="B23" s="2" t="s">
        <v>14</v>
      </c>
      <c r="C23" s="75" t="s">
        <v>124</v>
      </c>
      <c r="D23" s="39" t="str">
        <f>TBLDatabase[[#This Row],[Athlete Name]]&amp;TBLDatabase[[#This Row],[Test Label]]</f>
        <v>Cal BTest 1</v>
      </c>
      <c r="E23" s="42" t="s">
        <v>117</v>
      </c>
      <c r="F23" s="38"/>
      <c r="G23" s="42">
        <v>46</v>
      </c>
      <c r="H23" s="42">
        <v>3.15</v>
      </c>
      <c r="I23" s="42">
        <v>5.08</v>
      </c>
      <c r="J23" s="42">
        <v>18.5</v>
      </c>
      <c r="K23" s="37"/>
      <c r="L23" s="37"/>
      <c r="M23" s="37"/>
      <c r="N23" s="40">
        <f t="shared" si="0"/>
        <v>0</v>
      </c>
    </row>
    <row r="24" spans="1:14" hidden="1">
      <c r="A24" s="72">
        <v>42933</v>
      </c>
      <c r="B24" s="37" t="s">
        <v>15</v>
      </c>
      <c r="C24" s="75" t="s">
        <v>197</v>
      </c>
      <c r="D24" s="39" t="str">
        <f>TBLDatabase[[#This Row],[Athlete Name]]&amp;TBLDatabase[[#This Row],[Test Label]]</f>
        <v>Callum BTest 2</v>
      </c>
      <c r="E24" s="42" t="s">
        <v>117</v>
      </c>
      <c r="F24" s="38"/>
      <c r="G24" s="42">
        <v>48.1</v>
      </c>
      <c r="H24" s="42">
        <v>3.18</v>
      </c>
      <c r="I24" s="42">
        <v>5.28</v>
      </c>
      <c r="J24" s="42">
        <v>19</v>
      </c>
      <c r="K24" s="37"/>
      <c r="L24" s="37"/>
      <c r="M24" s="37"/>
      <c r="N24" s="40">
        <f t="shared" si="0"/>
        <v>0</v>
      </c>
    </row>
    <row r="25" spans="1:14" hidden="1">
      <c r="A25" s="72">
        <v>42933</v>
      </c>
      <c r="B25" s="37" t="s">
        <v>15</v>
      </c>
      <c r="C25" s="75" t="s">
        <v>187</v>
      </c>
      <c r="D25" s="39" t="str">
        <f>TBLDatabase[[#This Row],[Athlete Name]]&amp;TBLDatabase[[#This Row],[Test Label]]</f>
        <v>Callum ManleyTest 2</v>
      </c>
      <c r="E25" s="41" t="s">
        <v>73</v>
      </c>
      <c r="F25" s="38"/>
      <c r="G25" s="42">
        <v>35.200000000000003</v>
      </c>
      <c r="H25" s="42">
        <v>3.53</v>
      </c>
      <c r="I25" s="42">
        <v>5.44</v>
      </c>
      <c r="J25" s="42">
        <v>17</v>
      </c>
      <c r="K25" s="37"/>
      <c r="L25" s="37"/>
      <c r="M25" s="37"/>
      <c r="N25" s="40">
        <f t="shared" si="0"/>
        <v>0</v>
      </c>
    </row>
    <row r="26" spans="1:14" hidden="1">
      <c r="A26" s="1">
        <v>42880</v>
      </c>
      <c r="B26" s="2" t="s">
        <v>14</v>
      </c>
      <c r="C26" s="5" t="s">
        <v>54</v>
      </c>
      <c r="D26" t="str">
        <f>TBLDatabase[[#This Row],[Athlete Name]]&amp;TBLDatabase[[#This Row],[Test Label]]</f>
        <v>Callum TipperTest 1</v>
      </c>
      <c r="E26" s="41" t="s">
        <v>142</v>
      </c>
      <c r="G26" s="41">
        <v>48.9</v>
      </c>
      <c r="H26" s="41">
        <v>3.52</v>
      </c>
      <c r="I26" s="41">
        <v>5.3</v>
      </c>
      <c r="J26" s="41">
        <v>19</v>
      </c>
      <c r="N26" s="7">
        <f t="shared" si="0"/>
        <v>0</v>
      </c>
    </row>
    <row r="27" spans="1:14" hidden="1">
      <c r="A27" s="1">
        <v>42880</v>
      </c>
      <c r="B27" s="2" t="s">
        <v>14</v>
      </c>
      <c r="C27" s="5" t="s">
        <v>62</v>
      </c>
      <c r="D27" t="str">
        <f>TBLDatabase[[#This Row],[Athlete Name]]&amp;TBLDatabase[[#This Row],[Test Label]]</f>
        <v>Dan LloydTest 1</v>
      </c>
      <c r="E27" s="41" t="s">
        <v>142</v>
      </c>
      <c r="G27" s="41">
        <v>49.7</v>
      </c>
      <c r="H27" s="41">
        <v>3.33</v>
      </c>
      <c r="I27" s="77">
        <v>5.01</v>
      </c>
      <c r="J27" s="41">
        <v>18</v>
      </c>
      <c r="N27" s="7">
        <f t="shared" si="0"/>
        <v>0</v>
      </c>
    </row>
    <row r="28" spans="1:14" hidden="1">
      <c r="A28" s="1">
        <v>42880</v>
      </c>
      <c r="B28" s="2" t="s">
        <v>14</v>
      </c>
      <c r="C28" s="75" t="s">
        <v>140</v>
      </c>
      <c r="D28" s="39" t="str">
        <f>TBLDatabase[[#This Row],[Athlete Name]]&amp;TBLDatabase[[#This Row],[Test Label]]</f>
        <v>Cam RTest 1</v>
      </c>
      <c r="E28" s="42" t="s">
        <v>117</v>
      </c>
      <c r="F28" s="38"/>
      <c r="G28" s="42">
        <v>50.9</v>
      </c>
      <c r="H28" s="42">
        <v>3.06</v>
      </c>
      <c r="I28" s="42">
        <v>5.13</v>
      </c>
      <c r="J28" s="42">
        <v>18</v>
      </c>
      <c r="K28" s="37"/>
      <c r="L28" s="37"/>
      <c r="M28" s="37"/>
      <c r="N28" s="40">
        <f t="shared" si="0"/>
        <v>0</v>
      </c>
    </row>
    <row r="29" spans="1:14" hidden="1">
      <c r="A29" s="1">
        <v>42880</v>
      </c>
      <c r="B29" s="2" t="s">
        <v>14</v>
      </c>
      <c r="C29" s="5" t="s">
        <v>93</v>
      </c>
      <c r="D29" s="19" t="str">
        <f>TBLDatabase[[#This Row],[Athlete Name]]&amp;TBLDatabase[[#This Row],[Test Label]]</f>
        <v>Cameron EllisTest 1</v>
      </c>
      <c r="E29" s="41" t="s">
        <v>84</v>
      </c>
      <c r="G29" s="41">
        <v>32.5</v>
      </c>
      <c r="H29" s="41">
        <v>3.79</v>
      </c>
      <c r="I29" s="41">
        <v>6.13</v>
      </c>
      <c r="J29" s="41">
        <v>14</v>
      </c>
      <c r="N29" s="7">
        <f t="shared" si="0"/>
        <v>0</v>
      </c>
    </row>
    <row r="30" spans="1:14" hidden="1">
      <c r="A30" s="72">
        <v>42933</v>
      </c>
      <c r="B30" s="37" t="s">
        <v>15</v>
      </c>
      <c r="C30" s="5" t="s">
        <v>93</v>
      </c>
      <c r="D30" s="19" t="str">
        <f>TBLDatabase[[#This Row],[Athlete Name]]&amp;TBLDatabase[[#This Row],[Test Label]]</f>
        <v>Cameron EllisTest 2</v>
      </c>
      <c r="E30" s="41" t="s">
        <v>84</v>
      </c>
      <c r="G30" s="79">
        <v>37.6</v>
      </c>
      <c r="H30" s="79">
        <v>3.67</v>
      </c>
      <c r="I30" s="42">
        <v>5.69</v>
      </c>
      <c r="J30" s="79">
        <v>16</v>
      </c>
      <c r="N30" s="7">
        <f t="shared" si="0"/>
        <v>0</v>
      </c>
    </row>
    <row r="31" spans="1:14" hidden="1">
      <c r="A31" s="72">
        <v>42933</v>
      </c>
      <c r="B31" s="37" t="s">
        <v>15</v>
      </c>
      <c r="C31" s="75" t="s">
        <v>201</v>
      </c>
      <c r="D31" s="39" t="str">
        <f>TBLDatabase[[#This Row],[Athlete Name]]&amp;TBLDatabase[[#This Row],[Test Label]]</f>
        <v>Cameron RTest 2</v>
      </c>
      <c r="E31" s="42" t="s">
        <v>117</v>
      </c>
      <c r="F31" s="38"/>
      <c r="G31" s="42">
        <v>49.5</v>
      </c>
      <c r="H31" s="42">
        <v>3.1</v>
      </c>
      <c r="I31" s="42">
        <v>5.0999999999999996</v>
      </c>
      <c r="J31" s="42">
        <v>19</v>
      </c>
      <c r="K31" s="37"/>
      <c r="L31" s="37"/>
      <c r="M31" s="37"/>
      <c r="N31" s="40">
        <f t="shared" si="0"/>
        <v>0</v>
      </c>
    </row>
    <row r="32" spans="1:14" hidden="1">
      <c r="A32" s="1">
        <v>42880</v>
      </c>
      <c r="B32" s="2" t="s">
        <v>14</v>
      </c>
      <c r="C32" s="75" t="s">
        <v>107</v>
      </c>
      <c r="D32" s="39" t="str">
        <f>TBLDatabase[[#This Row],[Athlete Name]]&amp;TBLDatabase[[#This Row],[Test Label]]</f>
        <v>CharlieTest 1</v>
      </c>
      <c r="E32" s="42" t="s">
        <v>117</v>
      </c>
      <c r="F32" s="38"/>
      <c r="G32" s="42">
        <v>48</v>
      </c>
      <c r="H32" s="42">
        <v>3.23</v>
      </c>
      <c r="I32" s="42">
        <v>5.05</v>
      </c>
      <c r="J32" s="42">
        <v>18.5</v>
      </c>
      <c r="K32" s="37"/>
      <c r="L32" s="37"/>
      <c r="M32" s="37"/>
      <c r="N32" s="40">
        <f t="shared" si="0"/>
        <v>0</v>
      </c>
    </row>
    <row r="33" spans="1:14" hidden="1">
      <c r="A33" s="72">
        <v>42933</v>
      </c>
      <c r="B33" s="37" t="s">
        <v>15</v>
      </c>
      <c r="C33" s="5" t="s">
        <v>164</v>
      </c>
      <c r="D33" s="19" t="str">
        <f>TBLDatabase[[#This Row],[Athlete Name]]&amp;TBLDatabase[[#This Row],[Test Label]]</f>
        <v>Charlie DaviesTest 2</v>
      </c>
      <c r="E33" s="41" t="s">
        <v>84</v>
      </c>
      <c r="G33" s="79">
        <v>41.5</v>
      </c>
      <c r="H33" s="79">
        <v>3.46</v>
      </c>
      <c r="I33" s="42">
        <v>5.53</v>
      </c>
      <c r="J33" s="79">
        <v>17.5</v>
      </c>
      <c r="N33" s="7">
        <f t="shared" si="0"/>
        <v>0</v>
      </c>
    </row>
    <row r="34" spans="1:14" hidden="1">
      <c r="A34" s="1">
        <v>42880</v>
      </c>
      <c r="B34" s="2" t="s">
        <v>14</v>
      </c>
      <c r="C34" s="75" t="s">
        <v>181</v>
      </c>
      <c r="D34" s="19" t="str">
        <f>TBLDatabase[[#This Row],[Athlete Name]]&amp;TBLDatabase[[#This Row],[Test Label]]</f>
        <v>Charlie HollandTest 1</v>
      </c>
      <c r="E34" s="42" t="s">
        <v>116</v>
      </c>
      <c r="G34" s="41">
        <v>49</v>
      </c>
      <c r="H34" s="41">
        <v>3.32</v>
      </c>
      <c r="I34" s="41">
        <v>4.99</v>
      </c>
      <c r="J34" s="41">
        <v>19</v>
      </c>
      <c r="N34" s="7">
        <f t="shared" si="0"/>
        <v>0</v>
      </c>
    </row>
    <row r="35" spans="1:14" hidden="1">
      <c r="A35" s="72">
        <v>42933</v>
      </c>
      <c r="B35" s="37" t="s">
        <v>15</v>
      </c>
      <c r="C35" s="75" t="s">
        <v>181</v>
      </c>
      <c r="D35" s="39" t="str">
        <f>TBLDatabase[[#This Row],[Athlete Name]]&amp;TBLDatabase[[#This Row],[Test Label]]</f>
        <v>Charlie HollandTest 2</v>
      </c>
      <c r="E35" s="42" t="s">
        <v>116</v>
      </c>
      <c r="F35" s="38"/>
      <c r="G35" s="42">
        <v>46.3</v>
      </c>
      <c r="H35" s="42">
        <v>3.3</v>
      </c>
      <c r="I35" s="42">
        <v>5.05</v>
      </c>
      <c r="J35" s="42">
        <v>18</v>
      </c>
      <c r="K35" s="37"/>
      <c r="L35" s="37"/>
      <c r="M35" s="37"/>
      <c r="N35" s="40">
        <f t="shared" si="0"/>
        <v>0</v>
      </c>
    </row>
    <row r="36" spans="1:14" hidden="1">
      <c r="A36" s="72">
        <v>42933</v>
      </c>
      <c r="B36" s="37" t="s">
        <v>15</v>
      </c>
      <c r="C36" s="75" t="s">
        <v>199</v>
      </c>
      <c r="D36" s="39" t="str">
        <f>TBLDatabase[[#This Row],[Athlete Name]]&amp;TBLDatabase[[#This Row],[Test Label]]</f>
        <v>Charlie RTest 2</v>
      </c>
      <c r="E36" s="42" t="s">
        <v>117</v>
      </c>
      <c r="F36" s="38"/>
      <c r="G36" s="42">
        <v>41.2</v>
      </c>
      <c r="H36" s="42">
        <v>3.36</v>
      </c>
      <c r="I36" s="42">
        <v>5.35</v>
      </c>
      <c r="J36" s="42">
        <v>19</v>
      </c>
      <c r="K36" s="37"/>
      <c r="L36" s="37"/>
      <c r="M36" s="37"/>
      <c r="N36" s="40">
        <f t="shared" si="0"/>
        <v>0</v>
      </c>
    </row>
    <row r="37" spans="1:14" hidden="1">
      <c r="A37" s="1">
        <v>42880</v>
      </c>
      <c r="B37" s="2" t="s">
        <v>14</v>
      </c>
      <c r="C37" s="75" t="s">
        <v>123</v>
      </c>
      <c r="D37" s="39" t="str">
        <f>TBLDatabase[[#This Row],[Athlete Name]]&amp;TBLDatabase[[#This Row],[Test Label]]</f>
        <v>CoelTest 1</v>
      </c>
      <c r="E37" s="42" t="s">
        <v>117</v>
      </c>
      <c r="F37" s="38"/>
      <c r="G37" s="42">
        <v>52.8</v>
      </c>
      <c r="H37" s="42">
        <v>3.14</v>
      </c>
      <c r="I37" s="42">
        <v>4.87</v>
      </c>
      <c r="J37" s="42">
        <v>19.5</v>
      </c>
      <c r="K37" s="37"/>
      <c r="L37" s="37"/>
      <c r="M37" s="37"/>
      <c r="N37" s="40">
        <f t="shared" si="0"/>
        <v>0</v>
      </c>
    </row>
    <row r="38" spans="1:14" hidden="1">
      <c r="A38" s="72">
        <v>42933</v>
      </c>
      <c r="B38" s="37" t="s">
        <v>15</v>
      </c>
      <c r="C38" s="75" t="s">
        <v>196</v>
      </c>
      <c r="D38" s="39" t="str">
        <f>TBLDatabase[[#This Row],[Athlete Name]]&amp;TBLDatabase[[#This Row],[Test Label]]</f>
        <v>Connor CTest 2</v>
      </c>
      <c r="E38" s="42" t="s">
        <v>117</v>
      </c>
      <c r="F38" s="38"/>
      <c r="G38" s="42">
        <v>50.5</v>
      </c>
      <c r="H38" s="42">
        <v>3.12</v>
      </c>
      <c r="I38" s="42">
        <v>5.15</v>
      </c>
      <c r="J38" s="42">
        <v>21</v>
      </c>
      <c r="K38" s="37"/>
      <c r="L38" s="37"/>
      <c r="M38" s="37"/>
      <c r="N38" s="40">
        <f t="shared" si="0"/>
        <v>0</v>
      </c>
    </row>
    <row r="39" spans="1:14" hidden="1">
      <c r="A39" s="1">
        <v>42880</v>
      </c>
      <c r="B39" s="2" t="s">
        <v>14</v>
      </c>
      <c r="C39" s="5" t="s">
        <v>143</v>
      </c>
      <c r="D39" s="39" t="str">
        <f>TBLDatabase[[#This Row],[Athlete Name]]&amp;TBLDatabase[[#This Row],[Test Label]]</f>
        <v>Conor CTest 1</v>
      </c>
      <c r="E39" s="42" t="s">
        <v>117</v>
      </c>
      <c r="F39" s="38"/>
      <c r="G39" s="42">
        <v>48.9</v>
      </c>
      <c r="H39" s="42">
        <v>3.14</v>
      </c>
      <c r="I39" s="42">
        <v>5.51</v>
      </c>
      <c r="J39" s="42">
        <v>19.5</v>
      </c>
      <c r="K39" s="37"/>
      <c r="L39" s="37"/>
      <c r="M39" s="37"/>
      <c r="N39" s="40">
        <f t="shared" si="0"/>
        <v>0</v>
      </c>
    </row>
    <row r="40" spans="1:14" hidden="1">
      <c r="A40" s="1">
        <v>42880</v>
      </c>
      <c r="B40" s="2" t="s">
        <v>14</v>
      </c>
      <c r="C40" s="75" t="s">
        <v>126</v>
      </c>
      <c r="D40" s="39" t="str">
        <f>TBLDatabase[[#This Row],[Athlete Name]]&amp;TBLDatabase[[#This Row],[Test Label]]</f>
        <v>Conor HTest 1</v>
      </c>
      <c r="E40" s="42" t="s">
        <v>117</v>
      </c>
      <c r="F40" s="38"/>
      <c r="G40" s="42">
        <v>46.8</v>
      </c>
      <c r="H40" s="42">
        <v>3.02</v>
      </c>
      <c r="I40" s="42">
        <v>4.8600000000000003</v>
      </c>
      <c r="J40" s="42">
        <v>18.5</v>
      </c>
      <c r="K40" s="37"/>
      <c r="L40" s="37"/>
      <c r="M40" s="37"/>
      <c r="N40" s="40">
        <f t="shared" ref="N40:N71" si="1">L40/G40</f>
        <v>0</v>
      </c>
    </row>
    <row r="41" spans="1:14" hidden="1">
      <c r="A41" s="72">
        <v>42933</v>
      </c>
      <c r="B41" s="37" t="s">
        <v>15</v>
      </c>
      <c r="C41" s="75" t="s">
        <v>126</v>
      </c>
      <c r="D41" s="39" t="str">
        <f>TBLDatabase[[#This Row],[Athlete Name]]&amp;TBLDatabase[[#This Row],[Test Label]]</f>
        <v>Conor HTest 2</v>
      </c>
      <c r="E41" s="42" t="s">
        <v>117</v>
      </c>
      <c r="F41" s="38"/>
      <c r="G41" s="42">
        <v>52.8</v>
      </c>
      <c r="H41" s="42">
        <v>3.05</v>
      </c>
      <c r="I41" s="42">
        <v>5.05</v>
      </c>
      <c r="J41" s="42">
        <v>19</v>
      </c>
      <c r="K41" s="37"/>
      <c r="L41" s="37"/>
      <c r="M41" s="37"/>
      <c r="N41" s="40">
        <f t="shared" si="1"/>
        <v>0</v>
      </c>
    </row>
    <row r="42" spans="1:14" hidden="1">
      <c r="A42" s="72">
        <v>42933</v>
      </c>
      <c r="B42" s="37" t="s">
        <v>15</v>
      </c>
      <c r="C42" s="75" t="s">
        <v>193</v>
      </c>
      <c r="D42" s="39" t="str">
        <f>TBLDatabase[[#This Row],[Athlete Name]]&amp;TBLDatabase[[#This Row],[Test Label]]</f>
        <v>Craig CTest 2</v>
      </c>
      <c r="E42" s="42" t="s">
        <v>117</v>
      </c>
      <c r="F42" s="38"/>
      <c r="G42" s="42">
        <v>52</v>
      </c>
      <c r="H42" s="42">
        <v>3.09</v>
      </c>
      <c r="I42" s="42">
        <v>4.9400000000000004</v>
      </c>
      <c r="J42" s="42">
        <v>19</v>
      </c>
      <c r="K42" s="37"/>
      <c r="L42" s="37"/>
      <c r="M42" s="37"/>
      <c r="N42" s="40">
        <f t="shared" si="1"/>
        <v>0</v>
      </c>
    </row>
    <row r="43" spans="1:14" hidden="1">
      <c r="A43" s="1">
        <v>42880</v>
      </c>
      <c r="B43" s="2" t="s">
        <v>14</v>
      </c>
      <c r="C43" s="5" t="s">
        <v>53</v>
      </c>
      <c r="D43" t="str">
        <f>TBLDatabase[[#This Row],[Athlete Name]]&amp;TBLDatabase[[#This Row],[Test Label]]</f>
        <v>Dom JenkinsTest 1</v>
      </c>
      <c r="E43" s="41" t="s">
        <v>142</v>
      </c>
      <c r="G43" s="41">
        <v>50</v>
      </c>
      <c r="H43" s="41">
        <v>3.34</v>
      </c>
      <c r="I43" s="41">
        <v>5.38</v>
      </c>
      <c r="J43" s="41">
        <v>17</v>
      </c>
      <c r="N43" s="7">
        <f t="shared" si="1"/>
        <v>0</v>
      </c>
    </row>
    <row r="44" spans="1:14" hidden="1">
      <c r="A44" s="1">
        <v>42880</v>
      </c>
      <c r="B44" s="2" t="s">
        <v>14</v>
      </c>
      <c r="C44" s="5" t="s">
        <v>49</v>
      </c>
      <c r="D44" t="str">
        <f>TBLDatabase[[#This Row],[Athlete Name]]&amp;TBLDatabase[[#This Row],[Test Label]]</f>
        <v>Dyfan ThomasTest 1</v>
      </c>
      <c r="E44" s="41" t="s">
        <v>142</v>
      </c>
      <c r="G44" s="41">
        <v>47.2</v>
      </c>
      <c r="H44" s="41">
        <v>3.76</v>
      </c>
      <c r="I44" s="41">
        <v>5.72</v>
      </c>
      <c r="J44" s="41">
        <v>16.5</v>
      </c>
      <c r="N44" s="7">
        <f t="shared" si="1"/>
        <v>0</v>
      </c>
    </row>
    <row r="45" spans="1:14" hidden="1">
      <c r="A45" s="1">
        <v>42880</v>
      </c>
      <c r="B45" s="2" t="s">
        <v>14</v>
      </c>
      <c r="C45" s="75" t="s">
        <v>135</v>
      </c>
      <c r="D45" s="39" t="str">
        <f>TBLDatabase[[#This Row],[Athlete Name]]&amp;TBLDatabase[[#This Row],[Test Label]]</f>
        <v>Dan STest 1</v>
      </c>
      <c r="E45" s="42" t="s">
        <v>117</v>
      </c>
      <c r="F45" s="38"/>
      <c r="G45" s="42">
        <v>51.9</v>
      </c>
      <c r="H45" s="42">
        <v>3.31</v>
      </c>
      <c r="I45" s="42">
        <v>4.83</v>
      </c>
      <c r="J45" s="42">
        <v>19.5</v>
      </c>
      <c r="K45" s="37"/>
      <c r="L45" s="37"/>
      <c r="M45" s="37"/>
      <c r="N45" s="40">
        <f t="shared" si="1"/>
        <v>0</v>
      </c>
    </row>
    <row r="46" spans="1:14" hidden="1">
      <c r="A46" s="72">
        <v>42933</v>
      </c>
      <c r="B46" s="37" t="s">
        <v>15</v>
      </c>
      <c r="C46" s="75" t="s">
        <v>186</v>
      </c>
      <c r="D46" s="39" t="str">
        <f>TBLDatabase[[#This Row],[Athlete Name]]&amp;TBLDatabase[[#This Row],[Test Label]]</f>
        <v>Daniel CarthyTest 2</v>
      </c>
      <c r="E46" s="41" t="s">
        <v>73</v>
      </c>
      <c r="F46" s="38"/>
      <c r="G46" s="42">
        <v>53.7</v>
      </c>
      <c r="H46" s="42">
        <v>3.25</v>
      </c>
      <c r="I46" s="42">
        <v>4.93</v>
      </c>
      <c r="J46" s="42">
        <v>20</v>
      </c>
      <c r="K46" s="37"/>
      <c r="L46" s="37"/>
      <c r="M46" s="37"/>
      <c r="N46" s="40">
        <f t="shared" si="1"/>
        <v>0</v>
      </c>
    </row>
    <row r="47" spans="1:14" hidden="1">
      <c r="A47" s="72">
        <v>42933</v>
      </c>
      <c r="B47" s="37" t="s">
        <v>15</v>
      </c>
      <c r="C47" s="75" t="s">
        <v>200</v>
      </c>
      <c r="D47" s="39" t="str">
        <f>TBLDatabase[[#This Row],[Athlete Name]]&amp;TBLDatabase[[#This Row],[Test Label]]</f>
        <v>Daniel STest 2</v>
      </c>
      <c r="E47" s="42" t="s">
        <v>117</v>
      </c>
      <c r="F47" s="38"/>
      <c r="G47" s="42">
        <v>48.4</v>
      </c>
      <c r="H47" s="42">
        <v>3.35</v>
      </c>
      <c r="I47" s="42">
        <v>5.05</v>
      </c>
      <c r="J47" s="42">
        <v>20</v>
      </c>
      <c r="K47" s="37"/>
      <c r="L47" s="37"/>
      <c r="M47" s="37"/>
      <c r="N47" s="40">
        <f t="shared" si="1"/>
        <v>0</v>
      </c>
    </row>
    <row r="48" spans="1:14" hidden="1">
      <c r="A48" s="1">
        <v>42880</v>
      </c>
      <c r="B48" s="2" t="s">
        <v>14</v>
      </c>
      <c r="C48" s="75" t="s">
        <v>132</v>
      </c>
      <c r="D48" s="39" t="str">
        <f>TBLDatabase[[#This Row],[Athlete Name]]&amp;TBLDatabase[[#This Row],[Test Label]]</f>
        <v>DawsonTest 1</v>
      </c>
      <c r="E48" s="42" t="s">
        <v>117</v>
      </c>
      <c r="F48" s="38"/>
      <c r="G48" s="42">
        <v>41.7</v>
      </c>
      <c r="H48" s="42">
        <v>3.27</v>
      </c>
      <c r="I48" s="42">
        <v>4.93</v>
      </c>
      <c r="J48" s="42">
        <v>18.5</v>
      </c>
      <c r="K48" s="37"/>
      <c r="L48" s="37"/>
      <c r="M48" s="37"/>
      <c r="N48" s="40">
        <f t="shared" si="1"/>
        <v>0</v>
      </c>
    </row>
    <row r="49" spans="1:14" hidden="1">
      <c r="A49" s="1">
        <v>42880</v>
      </c>
      <c r="B49" s="2" t="s">
        <v>14</v>
      </c>
      <c r="C49" s="5" t="s">
        <v>50</v>
      </c>
      <c r="D49" t="str">
        <f>TBLDatabase[[#This Row],[Athlete Name]]&amp;TBLDatabase[[#This Row],[Test Label]]</f>
        <v>Harry SmithTest 1</v>
      </c>
      <c r="E49" s="41" t="s">
        <v>142</v>
      </c>
      <c r="G49" s="41">
        <v>51.6</v>
      </c>
      <c r="H49" s="41">
        <v>3.43</v>
      </c>
      <c r="I49" s="41">
        <v>5.64</v>
      </c>
      <c r="J49" s="41">
        <v>16</v>
      </c>
      <c r="N49" s="7">
        <f t="shared" si="1"/>
        <v>0</v>
      </c>
    </row>
    <row r="50" spans="1:14" hidden="1">
      <c r="A50" s="1">
        <v>42880</v>
      </c>
      <c r="B50" s="2" t="s">
        <v>14</v>
      </c>
      <c r="C50" s="5" t="s">
        <v>59</v>
      </c>
      <c r="D50" t="str">
        <f>TBLDatabase[[#This Row],[Athlete Name]]&amp;TBLDatabase[[#This Row],[Test Label]]</f>
        <v>Jack WesternTest 1</v>
      </c>
      <c r="E50" s="41" t="s">
        <v>142</v>
      </c>
      <c r="G50" s="41">
        <v>39.200000000000003</v>
      </c>
      <c r="H50" s="41">
        <v>3.47</v>
      </c>
      <c r="I50" s="41">
        <v>5.29</v>
      </c>
      <c r="J50" s="41">
        <v>18.5</v>
      </c>
      <c r="N50" s="7">
        <f t="shared" si="1"/>
        <v>0</v>
      </c>
    </row>
    <row r="51" spans="1:14" hidden="1">
      <c r="A51" s="1">
        <v>42880</v>
      </c>
      <c r="B51" s="2" t="s">
        <v>14</v>
      </c>
      <c r="C51" s="75" t="s">
        <v>144</v>
      </c>
      <c r="D51" s="39" t="str">
        <f>TBLDatabase[[#This Row],[Athlete Name]]&amp;TBLDatabase[[#This Row],[Test Label]]</f>
        <v>Dylan MTest 1</v>
      </c>
      <c r="E51" s="42" t="s">
        <v>117</v>
      </c>
      <c r="F51" s="38"/>
      <c r="G51" s="42">
        <v>49</v>
      </c>
      <c r="H51" s="42">
        <v>3.2</v>
      </c>
      <c r="I51" s="42">
        <v>5.0999999999999996</v>
      </c>
      <c r="J51" s="42">
        <v>19</v>
      </c>
      <c r="K51" s="37"/>
      <c r="L51" s="37"/>
      <c r="M51" s="37"/>
      <c r="N51" s="40">
        <f t="shared" si="1"/>
        <v>0</v>
      </c>
    </row>
    <row r="52" spans="1:14" hidden="1">
      <c r="A52" s="1">
        <v>42880</v>
      </c>
      <c r="B52" s="2" t="s">
        <v>14</v>
      </c>
      <c r="C52" s="5" t="s">
        <v>83</v>
      </c>
      <c r="D52" t="str">
        <f>TBLDatabase[[#This Row],[Athlete Name]]&amp;TBLDatabase[[#This Row],[Test Label]]</f>
        <v>Elliot EvansTest 1</v>
      </c>
      <c r="E52" s="41" t="s">
        <v>73</v>
      </c>
      <c r="G52" s="41">
        <v>43.9</v>
      </c>
      <c r="H52" s="41">
        <v>3.35</v>
      </c>
      <c r="I52" s="41">
        <v>5.29</v>
      </c>
      <c r="J52" s="41">
        <v>19.5</v>
      </c>
      <c r="N52" s="7">
        <f t="shared" si="1"/>
        <v>0</v>
      </c>
    </row>
    <row r="53" spans="1:14" hidden="1">
      <c r="A53" s="72">
        <v>42933</v>
      </c>
      <c r="B53" s="37" t="s">
        <v>15</v>
      </c>
      <c r="C53" s="75" t="s">
        <v>83</v>
      </c>
      <c r="D53" s="39" t="str">
        <f>TBLDatabase[[#This Row],[Athlete Name]]&amp;TBLDatabase[[#This Row],[Test Label]]</f>
        <v>Elliot EvansTest 2</v>
      </c>
      <c r="E53" s="41" t="s">
        <v>73</v>
      </c>
      <c r="F53" s="38"/>
      <c r="G53" s="42">
        <v>43.9</v>
      </c>
      <c r="H53" s="42">
        <v>3.34</v>
      </c>
      <c r="I53" s="42">
        <v>5.49</v>
      </c>
      <c r="J53" s="42">
        <v>18.5</v>
      </c>
      <c r="K53" s="37"/>
      <c r="L53" s="37"/>
      <c r="M53" s="37"/>
      <c r="N53" s="40">
        <f t="shared" si="1"/>
        <v>0</v>
      </c>
    </row>
    <row r="54" spans="1:14" hidden="1">
      <c r="A54" s="1">
        <v>42880</v>
      </c>
      <c r="B54" s="2" t="s">
        <v>14</v>
      </c>
      <c r="C54" s="75" t="s">
        <v>183</v>
      </c>
      <c r="D54" s="19" t="str">
        <f>TBLDatabase[[#This Row],[Athlete Name]]&amp;TBLDatabase[[#This Row],[Test Label]]</f>
        <v>Ethan BridgeTest 1</v>
      </c>
      <c r="E54" s="42" t="s">
        <v>116</v>
      </c>
      <c r="G54" s="41">
        <v>51.1</v>
      </c>
      <c r="H54" s="41">
        <v>3.18</v>
      </c>
      <c r="I54" s="41">
        <v>5.27</v>
      </c>
      <c r="J54" s="41">
        <v>18.5</v>
      </c>
      <c r="N54" s="7">
        <f t="shared" si="1"/>
        <v>0</v>
      </c>
    </row>
    <row r="55" spans="1:14" hidden="1">
      <c r="A55" s="72">
        <v>42933</v>
      </c>
      <c r="B55" s="37" t="s">
        <v>15</v>
      </c>
      <c r="C55" s="75" t="s">
        <v>183</v>
      </c>
      <c r="D55" s="39" t="str">
        <f>TBLDatabase[[#This Row],[Athlete Name]]&amp;TBLDatabase[[#This Row],[Test Label]]</f>
        <v>Ethan BridgeTest 2</v>
      </c>
      <c r="E55" s="42" t="s">
        <v>116</v>
      </c>
      <c r="F55" s="38"/>
      <c r="G55" s="42">
        <v>50.5</v>
      </c>
      <c r="H55" s="42">
        <v>3.28</v>
      </c>
      <c r="I55" s="42">
        <v>5.18</v>
      </c>
      <c r="J55" s="42">
        <v>18</v>
      </c>
      <c r="K55" s="37"/>
      <c r="L55" s="37"/>
      <c r="M55" s="37"/>
      <c r="N55" s="40">
        <f t="shared" si="1"/>
        <v>0</v>
      </c>
    </row>
    <row r="56" spans="1:14" hidden="1">
      <c r="A56" s="1">
        <v>42880</v>
      </c>
      <c r="B56" s="2" t="s">
        <v>14</v>
      </c>
      <c r="C56" s="75" t="s">
        <v>137</v>
      </c>
      <c r="D56" s="39" t="str">
        <f>TBLDatabase[[#This Row],[Athlete Name]]&amp;TBLDatabase[[#This Row],[Test Label]]</f>
        <v>Ethan GTest 1</v>
      </c>
      <c r="E56" s="42" t="s">
        <v>117</v>
      </c>
      <c r="F56" s="38"/>
      <c r="G56" s="42">
        <v>41.6</v>
      </c>
      <c r="H56" s="42">
        <v>3.32</v>
      </c>
      <c r="I56" s="42">
        <v>5.21</v>
      </c>
      <c r="J56" s="42">
        <v>19</v>
      </c>
      <c r="K56" s="37"/>
      <c r="L56" s="37"/>
      <c r="M56" s="37"/>
      <c r="N56" s="40">
        <f t="shared" si="1"/>
        <v>0</v>
      </c>
    </row>
    <row r="57" spans="1:14" hidden="1">
      <c r="A57" s="1">
        <v>42880</v>
      </c>
      <c r="B57" s="2" t="s">
        <v>14</v>
      </c>
      <c r="C57" s="5" t="s">
        <v>87</v>
      </c>
      <c r="D57" t="str">
        <f>TBLDatabase[[#This Row],[Athlete Name]]&amp;TBLDatabase[[#This Row],[Test Label]]</f>
        <v>Ethan HansonTest 1</v>
      </c>
      <c r="E57" s="41" t="s">
        <v>84</v>
      </c>
      <c r="G57" s="41">
        <v>36.200000000000003</v>
      </c>
      <c r="H57" s="41">
        <v>3.85</v>
      </c>
      <c r="I57" s="41">
        <v>5.87</v>
      </c>
      <c r="J57" s="41">
        <v>16</v>
      </c>
      <c r="N57" s="7">
        <f t="shared" si="1"/>
        <v>0</v>
      </c>
    </row>
    <row r="58" spans="1:14" hidden="1">
      <c r="A58" s="72">
        <v>42933</v>
      </c>
      <c r="B58" s="37" t="s">
        <v>15</v>
      </c>
      <c r="C58" s="5" t="s">
        <v>87</v>
      </c>
      <c r="D58" s="19" t="str">
        <f>TBLDatabase[[#This Row],[Athlete Name]]&amp;TBLDatabase[[#This Row],[Test Label]]</f>
        <v>Ethan HansonTest 2</v>
      </c>
      <c r="E58" s="41" t="s">
        <v>84</v>
      </c>
      <c r="G58" s="79">
        <v>37</v>
      </c>
      <c r="H58" s="79">
        <v>3.9</v>
      </c>
      <c r="I58" s="42">
        <v>5.47</v>
      </c>
      <c r="J58" s="79">
        <v>16.5</v>
      </c>
      <c r="N58" s="7">
        <f t="shared" si="1"/>
        <v>0</v>
      </c>
    </row>
    <row r="59" spans="1:14" hidden="1">
      <c r="A59" s="1">
        <v>42880</v>
      </c>
      <c r="B59" s="2" t="s">
        <v>14</v>
      </c>
      <c r="C59" s="5" t="s">
        <v>112</v>
      </c>
      <c r="D59" s="19" t="str">
        <f>TBLDatabase[[#This Row],[Athlete Name]]&amp;TBLDatabase[[#This Row],[Test Label]]</f>
        <v>FinleyTest 1</v>
      </c>
      <c r="E59" s="42" t="s">
        <v>116</v>
      </c>
      <c r="G59" s="41">
        <v>42.3</v>
      </c>
      <c r="H59" s="41">
        <v>3.61</v>
      </c>
      <c r="I59" s="41">
        <v>5.8</v>
      </c>
      <c r="J59" s="41">
        <v>18.5</v>
      </c>
      <c r="N59" s="7">
        <f t="shared" si="1"/>
        <v>0</v>
      </c>
    </row>
    <row r="60" spans="1:14" hidden="1">
      <c r="A60" s="72">
        <v>42933</v>
      </c>
      <c r="B60" s="37" t="s">
        <v>15</v>
      </c>
      <c r="C60" s="75" t="s">
        <v>185</v>
      </c>
      <c r="D60" s="39" t="str">
        <f>TBLDatabase[[#This Row],[Athlete Name]]&amp;TBLDatabase[[#This Row],[Test Label]]</f>
        <v>Finley HoltTest 2</v>
      </c>
      <c r="E60" s="41" t="s">
        <v>73</v>
      </c>
      <c r="F60" s="38"/>
      <c r="G60" s="42">
        <v>41.3</v>
      </c>
      <c r="H60" s="42">
        <v>3.26</v>
      </c>
      <c r="I60" s="42">
        <v>5.22</v>
      </c>
      <c r="J60" s="42">
        <v>18.5</v>
      </c>
      <c r="K60" s="37"/>
      <c r="L60" s="37"/>
      <c r="M60" s="37"/>
      <c r="N60" s="40">
        <f t="shared" si="1"/>
        <v>0</v>
      </c>
    </row>
    <row r="61" spans="1:14" hidden="1">
      <c r="A61" s="1">
        <v>42880</v>
      </c>
      <c r="B61" s="2" t="s">
        <v>14</v>
      </c>
      <c r="C61" s="75" t="s">
        <v>122</v>
      </c>
      <c r="D61" s="39" t="str">
        <f>TBLDatabase[[#This Row],[Athlete Name]]&amp;TBLDatabase[[#This Row],[Test Label]]</f>
        <v>GeorgeTest 1</v>
      </c>
      <c r="E61" s="42" t="s">
        <v>117</v>
      </c>
      <c r="F61" s="38"/>
      <c r="G61" s="42">
        <v>46.5</v>
      </c>
      <c r="H61" s="42">
        <v>3.44</v>
      </c>
      <c r="I61" s="42">
        <v>5.64</v>
      </c>
      <c r="J61" s="42">
        <v>16.5</v>
      </c>
      <c r="K61" s="37"/>
      <c r="L61" s="37"/>
      <c r="M61" s="37"/>
      <c r="N61" s="40">
        <f t="shared" si="1"/>
        <v>0</v>
      </c>
    </row>
    <row r="62" spans="1:14" hidden="1">
      <c r="A62" s="1">
        <v>42880</v>
      </c>
      <c r="B62" s="2" t="s">
        <v>14</v>
      </c>
      <c r="C62" s="75" t="s">
        <v>120</v>
      </c>
      <c r="D62" s="39" t="str">
        <f>TBLDatabase[[#This Row],[Athlete Name]]&amp;TBLDatabase[[#This Row],[Test Label]]</f>
        <v>Harley STest 1</v>
      </c>
      <c r="E62" s="42" t="s">
        <v>117</v>
      </c>
      <c r="F62" s="38"/>
      <c r="G62" s="42">
        <v>57.6</v>
      </c>
      <c r="H62" s="42">
        <v>3.25</v>
      </c>
      <c r="I62" s="42">
        <v>5.03</v>
      </c>
      <c r="J62" s="42">
        <v>21</v>
      </c>
      <c r="K62" s="37"/>
      <c r="L62" s="37"/>
      <c r="M62" s="37"/>
      <c r="N62" s="40">
        <f t="shared" si="1"/>
        <v>0</v>
      </c>
    </row>
    <row r="63" spans="1:14" hidden="1">
      <c r="A63" s="1">
        <v>42880</v>
      </c>
      <c r="B63" s="2" t="s">
        <v>14</v>
      </c>
      <c r="C63" s="5" t="s">
        <v>103</v>
      </c>
      <c r="D63" s="19" t="str">
        <f>TBLDatabase[[#This Row],[Athlete Name]]&amp;TBLDatabase[[#This Row],[Test Label]]</f>
        <v>HarrisonTest 1</v>
      </c>
      <c r="E63" s="42" t="s">
        <v>116</v>
      </c>
      <c r="G63" s="41">
        <v>50</v>
      </c>
      <c r="H63" s="41">
        <v>3.54</v>
      </c>
      <c r="I63" s="41">
        <v>5.19</v>
      </c>
      <c r="J63" s="41">
        <v>18</v>
      </c>
      <c r="N63" s="7">
        <f t="shared" si="1"/>
        <v>0</v>
      </c>
    </row>
    <row r="64" spans="1:14" hidden="1">
      <c r="A64" s="1">
        <v>42880</v>
      </c>
      <c r="B64" s="2" t="s">
        <v>14</v>
      </c>
      <c r="C64" s="75" t="s">
        <v>105</v>
      </c>
      <c r="D64" s="39" t="str">
        <f>TBLDatabase[[#This Row],[Athlete Name]]&amp;TBLDatabase[[#This Row],[Test Label]]</f>
        <v>HarryTest 1</v>
      </c>
      <c r="E64" s="42" t="s">
        <v>117</v>
      </c>
      <c r="F64" s="38"/>
      <c r="G64" s="42">
        <v>54.6</v>
      </c>
      <c r="H64" s="42">
        <v>3.28</v>
      </c>
      <c r="I64" s="42">
        <v>5.35</v>
      </c>
      <c r="J64" s="42">
        <v>18</v>
      </c>
      <c r="K64" s="37"/>
      <c r="L64" s="37"/>
      <c r="M64" s="37"/>
      <c r="N64" s="40">
        <f t="shared" si="1"/>
        <v>0</v>
      </c>
    </row>
    <row r="65" spans="1:14" hidden="1">
      <c r="A65" s="1">
        <v>42880</v>
      </c>
      <c r="B65" s="2" t="s">
        <v>14</v>
      </c>
      <c r="C65" s="5" t="s">
        <v>177</v>
      </c>
      <c r="D65" s="19" t="str">
        <f>TBLDatabase[[#This Row],[Athlete Name]]&amp;TBLDatabase[[#This Row],[Test Label]]</f>
        <v>Harry ChallinerTest 1</v>
      </c>
      <c r="E65" s="42" t="s">
        <v>116</v>
      </c>
      <c r="G65" s="41">
        <v>41</v>
      </c>
      <c r="H65" s="41">
        <v>3.36</v>
      </c>
      <c r="I65" s="41">
        <v>5.39</v>
      </c>
      <c r="J65" s="41">
        <v>19.5</v>
      </c>
      <c r="N65" s="7">
        <f t="shared" si="1"/>
        <v>0</v>
      </c>
    </row>
    <row r="66" spans="1:14" hidden="1">
      <c r="A66" s="72">
        <v>42933</v>
      </c>
      <c r="B66" s="37" t="s">
        <v>15</v>
      </c>
      <c r="C66" s="82" t="s">
        <v>177</v>
      </c>
      <c r="D66" s="39" t="str">
        <f>TBLDatabase[[#This Row],[Athlete Name]]&amp;TBLDatabase[[#This Row],[Test Label]]</f>
        <v>Harry ChallinerTest 2</v>
      </c>
      <c r="E66" s="42" t="s">
        <v>116</v>
      </c>
      <c r="F66" s="38"/>
      <c r="G66" s="42">
        <v>46.6</v>
      </c>
      <c r="H66" s="42">
        <v>3.37</v>
      </c>
      <c r="I66" s="42">
        <v>5.27</v>
      </c>
      <c r="J66" s="42">
        <v>19</v>
      </c>
      <c r="K66" s="37"/>
      <c r="L66" s="37"/>
      <c r="M66" s="37"/>
      <c r="N66" s="40">
        <f t="shared" si="1"/>
        <v>0</v>
      </c>
    </row>
    <row r="67" spans="1:14" hidden="1">
      <c r="A67" s="1">
        <v>42880</v>
      </c>
      <c r="B67" s="2" t="s">
        <v>14</v>
      </c>
      <c r="C67" s="5" t="s">
        <v>56</v>
      </c>
      <c r="D67" t="str">
        <f>TBLDatabase[[#This Row],[Athlete Name]]&amp;TBLDatabase[[#This Row],[Test Label]]</f>
        <v>Jack WissettTest 1</v>
      </c>
      <c r="E67" s="41" t="s">
        <v>142</v>
      </c>
      <c r="G67" s="41">
        <v>35</v>
      </c>
      <c r="H67" s="41">
        <v>3.7</v>
      </c>
      <c r="I67" s="41">
        <v>5.77</v>
      </c>
      <c r="J67" s="41">
        <v>16</v>
      </c>
      <c r="N67" s="7">
        <f t="shared" si="1"/>
        <v>0</v>
      </c>
    </row>
    <row r="68" spans="1:14" hidden="1">
      <c r="A68" s="1">
        <v>42880</v>
      </c>
      <c r="B68" s="2" t="s">
        <v>14</v>
      </c>
      <c r="C68" s="5" t="s">
        <v>66</v>
      </c>
      <c r="D68" t="str">
        <f>TBLDatabase[[#This Row],[Athlete Name]]&amp;TBLDatabase[[#This Row],[Test Label]]</f>
        <v>Jake HarperTest 1</v>
      </c>
      <c r="E68" s="41" t="s">
        <v>142</v>
      </c>
      <c r="G68" s="41">
        <v>34.1</v>
      </c>
      <c r="H68" s="41">
        <v>3.57</v>
      </c>
      <c r="I68" s="41">
        <v>6.05</v>
      </c>
      <c r="J68" s="41">
        <v>18.5</v>
      </c>
      <c r="N68" s="7">
        <f t="shared" si="1"/>
        <v>0</v>
      </c>
    </row>
    <row r="69" spans="1:14" hidden="1">
      <c r="A69" s="72">
        <v>42933</v>
      </c>
      <c r="B69" s="37" t="s">
        <v>15</v>
      </c>
      <c r="C69" s="75" t="s">
        <v>198</v>
      </c>
      <c r="D69" s="39" t="str">
        <f>TBLDatabase[[#This Row],[Athlete Name]]&amp;TBLDatabase[[#This Row],[Test Label]]</f>
        <v>Harry WTest 2</v>
      </c>
      <c r="E69" s="42" t="s">
        <v>117</v>
      </c>
      <c r="F69" s="38"/>
      <c r="G69" s="42">
        <v>46.9</v>
      </c>
      <c r="H69" s="42">
        <v>3.3</v>
      </c>
      <c r="I69" s="42">
        <v>5.2</v>
      </c>
      <c r="J69" s="42">
        <v>18.5</v>
      </c>
      <c r="K69" s="37"/>
      <c r="L69" s="37"/>
      <c r="M69" s="37"/>
      <c r="N69" s="40">
        <f t="shared" si="1"/>
        <v>0</v>
      </c>
    </row>
    <row r="70" spans="1:14" hidden="1">
      <c r="A70" s="1">
        <v>42880</v>
      </c>
      <c r="B70" s="2" t="s">
        <v>14</v>
      </c>
      <c r="C70" s="75" t="s">
        <v>119</v>
      </c>
      <c r="D70" s="39" t="str">
        <f>TBLDatabase[[#This Row],[Athlete Name]]&amp;TBLDatabase[[#This Row],[Test Label]]</f>
        <v>Jack HTest 1</v>
      </c>
      <c r="E70" s="42" t="s">
        <v>117</v>
      </c>
      <c r="F70" s="38"/>
      <c r="G70" s="42">
        <v>63</v>
      </c>
      <c r="H70" s="42">
        <v>3.06</v>
      </c>
      <c r="I70" s="42">
        <v>4.78</v>
      </c>
      <c r="J70" s="42">
        <v>19.5</v>
      </c>
      <c r="K70" s="37"/>
      <c r="L70" s="37"/>
      <c r="M70" s="37"/>
      <c r="N70" s="40">
        <f t="shared" si="1"/>
        <v>0</v>
      </c>
    </row>
    <row r="71" spans="1:14" hidden="1">
      <c r="A71" s="72">
        <v>42933</v>
      </c>
      <c r="B71" s="37" t="s">
        <v>15</v>
      </c>
      <c r="C71" s="75" t="s">
        <v>119</v>
      </c>
      <c r="D71" s="39" t="str">
        <f>TBLDatabase[[#This Row],[Athlete Name]]&amp;TBLDatabase[[#This Row],[Test Label]]</f>
        <v>Jack HTest 2</v>
      </c>
      <c r="E71" s="42" t="s">
        <v>117</v>
      </c>
      <c r="F71" s="38"/>
      <c r="G71" s="42">
        <v>59</v>
      </c>
      <c r="H71" s="42">
        <v>3.1</v>
      </c>
      <c r="I71" s="42">
        <v>5</v>
      </c>
      <c r="J71" s="42">
        <v>19.5</v>
      </c>
      <c r="K71" s="37"/>
      <c r="L71" s="37"/>
      <c r="M71" s="37"/>
      <c r="N71" s="40">
        <f t="shared" si="1"/>
        <v>0</v>
      </c>
    </row>
    <row r="72" spans="1:14" hidden="1">
      <c r="A72" s="1">
        <v>42880</v>
      </c>
      <c r="B72" s="2" t="s">
        <v>14</v>
      </c>
      <c r="C72" s="5" t="s">
        <v>104</v>
      </c>
      <c r="D72" s="19" t="str">
        <f>TBLDatabase[[#This Row],[Athlete Name]]&amp;TBLDatabase[[#This Row],[Test Label]]</f>
        <v>Jack JTest 1</v>
      </c>
      <c r="E72" s="42" t="s">
        <v>116</v>
      </c>
      <c r="G72" s="41">
        <v>43.5</v>
      </c>
      <c r="H72" s="41">
        <v>3.46</v>
      </c>
      <c r="I72" s="41">
        <v>5.7</v>
      </c>
      <c r="J72" s="41">
        <v>17</v>
      </c>
      <c r="N72" s="7">
        <f t="shared" ref="N72:N103" si="2">L72/G72</f>
        <v>0</v>
      </c>
    </row>
    <row r="73" spans="1:14" hidden="1">
      <c r="A73" s="72">
        <v>42933</v>
      </c>
      <c r="B73" s="37" t="s">
        <v>15</v>
      </c>
      <c r="C73" s="75" t="s">
        <v>203</v>
      </c>
      <c r="D73" s="39" t="str">
        <f>TBLDatabase[[#This Row],[Athlete Name]]&amp;TBLDatabase[[#This Row],[Test Label]]</f>
        <v>Jack STest 2</v>
      </c>
      <c r="E73" s="42" t="s">
        <v>117</v>
      </c>
      <c r="F73" s="38"/>
      <c r="G73" s="42">
        <v>46.6</v>
      </c>
      <c r="H73" s="42">
        <v>3.26</v>
      </c>
      <c r="I73" s="42">
        <v>5.14</v>
      </c>
      <c r="J73" s="42">
        <v>19</v>
      </c>
      <c r="K73" s="37"/>
      <c r="L73" s="37"/>
      <c r="M73" s="37"/>
      <c r="N73" s="40">
        <f t="shared" si="2"/>
        <v>0</v>
      </c>
    </row>
    <row r="74" spans="1:14" hidden="1">
      <c r="A74" s="1">
        <v>42880</v>
      </c>
      <c r="B74" s="2" t="s">
        <v>14</v>
      </c>
      <c r="C74" s="5" t="s">
        <v>52</v>
      </c>
      <c r="D74" t="str">
        <f>TBLDatabase[[#This Row],[Athlete Name]]&amp;TBLDatabase[[#This Row],[Test Label]]</f>
        <v>Josh WilliamsTest 1</v>
      </c>
      <c r="E74" s="41" t="s">
        <v>142</v>
      </c>
      <c r="G74" s="41">
        <v>47.7</v>
      </c>
      <c r="H74" s="41">
        <v>3.42</v>
      </c>
      <c r="I74" s="41">
        <v>5.42</v>
      </c>
      <c r="J74" s="41">
        <v>17</v>
      </c>
      <c r="N74" s="7">
        <f t="shared" si="2"/>
        <v>0</v>
      </c>
    </row>
    <row r="75" spans="1:14" hidden="1">
      <c r="A75" s="1">
        <v>42880</v>
      </c>
      <c r="B75" s="2" t="s">
        <v>14</v>
      </c>
      <c r="C75" s="5" t="s">
        <v>65</v>
      </c>
      <c r="D75" t="str">
        <f>TBLDatabase[[#This Row],[Athlete Name]]&amp;TBLDatabase[[#This Row],[Test Label]]</f>
        <v>Kane EdwardsonTest 1</v>
      </c>
      <c r="E75" s="41" t="s">
        <v>142</v>
      </c>
      <c r="G75" s="41">
        <v>40.200000000000003</v>
      </c>
      <c r="H75" s="41">
        <v>3.27</v>
      </c>
      <c r="I75" s="41">
        <v>5.32</v>
      </c>
      <c r="J75" s="41">
        <v>16</v>
      </c>
      <c r="N75" s="7">
        <f t="shared" si="2"/>
        <v>0</v>
      </c>
    </row>
    <row r="76" spans="1:14" hidden="1">
      <c r="A76" s="1">
        <v>42880</v>
      </c>
      <c r="B76" s="2" t="s">
        <v>14</v>
      </c>
      <c r="C76" s="5" t="s">
        <v>162</v>
      </c>
      <c r="D76" t="str">
        <f>TBLDatabase[[#This Row],[Athlete Name]]&amp;TBLDatabase[[#This Row],[Test Label]]</f>
        <v>Jack WilliamsTest 1</v>
      </c>
      <c r="E76" s="41" t="s">
        <v>84</v>
      </c>
      <c r="G76" s="41">
        <v>38</v>
      </c>
      <c r="H76" s="41">
        <v>3.76</v>
      </c>
      <c r="I76" s="41">
        <v>5.73</v>
      </c>
      <c r="J76" s="41">
        <v>16</v>
      </c>
      <c r="N76" s="7">
        <f t="shared" si="2"/>
        <v>0</v>
      </c>
    </row>
    <row r="77" spans="1:14" hidden="1">
      <c r="A77" s="72">
        <v>42933</v>
      </c>
      <c r="B77" s="37" t="s">
        <v>15</v>
      </c>
      <c r="C77" s="5" t="s">
        <v>162</v>
      </c>
      <c r="D77" s="19" t="str">
        <f>TBLDatabase[[#This Row],[Athlete Name]]&amp;TBLDatabase[[#This Row],[Test Label]]</f>
        <v>Jack WilliamsTest 2</v>
      </c>
      <c r="E77" s="41" t="s">
        <v>84</v>
      </c>
      <c r="G77" s="79">
        <v>46.9</v>
      </c>
      <c r="H77" s="79">
        <v>3.84</v>
      </c>
      <c r="I77" s="42">
        <v>5.53</v>
      </c>
      <c r="J77" s="79">
        <v>17</v>
      </c>
      <c r="N77" s="7">
        <f t="shared" si="2"/>
        <v>0</v>
      </c>
    </row>
    <row r="78" spans="1:14" hidden="1">
      <c r="A78" s="1">
        <v>42880</v>
      </c>
      <c r="B78" s="2" t="s">
        <v>14</v>
      </c>
      <c r="C78" s="5" t="s">
        <v>68</v>
      </c>
      <c r="D78" t="str">
        <f>TBLDatabase[[#This Row],[Athlete Name]]&amp;TBLDatabase[[#This Row],[Test Label]]</f>
        <v>Levi ParryTest 1</v>
      </c>
      <c r="E78" s="41" t="s">
        <v>142</v>
      </c>
      <c r="G78" s="41">
        <v>35.799999999999997</v>
      </c>
      <c r="H78" s="41">
        <v>3.58</v>
      </c>
      <c r="I78" s="41">
        <v>5.65</v>
      </c>
      <c r="J78" s="41">
        <v>15.5</v>
      </c>
      <c r="N78" s="7">
        <f t="shared" si="2"/>
        <v>0</v>
      </c>
    </row>
    <row r="79" spans="1:14" hidden="1">
      <c r="A79" s="1">
        <v>42880</v>
      </c>
      <c r="B79" s="2" t="s">
        <v>14</v>
      </c>
      <c r="C79" s="5" t="s">
        <v>58</v>
      </c>
      <c r="D79" t="str">
        <f>TBLDatabase[[#This Row],[Athlete Name]]&amp;TBLDatabase[[#This Row],[Test Label]]</f>
        <v>Liam MossTest 1</v>
      </c>
      <c r="E79" s="41" t="s">
        <v>142</v>
      </c>
      <c r="G79" s="41">
        <v>35</v>
      </c>
      <c r="H79" s="41">
        <v>3.21</v>
      </c>
      <c r="I79" s="41">
        <v>5.29</v>
      </c>
      <c r="J79" s="41">
        <v>17.5</v>
      </c>
      <c r="N79" s="7">
        <f t="shared" si="2"/>
        <v>0</v>
      </c>
    </row>
    <row r="80" spans="1:14" hidden="1">
      <c r="A80" s="1">
        <v>42880</v>
      </c>
      <c r="B80" s="2" t="s">
        <v>14</v>
      </c>
      <c r="C80" s="75" t="s">
        <v>139</v>
      </c>
      <c r="D80" s="39" t="str">
        <f>TBLDatabase[[#This Row],[Athlete Name]]&amp;TBLDatabase[[#This Row],[Test Label]]</f>
        <v>Jacob BTest 1</v>
      </c>
      <c r="E80" s="42" t="s">
        <v>117</v>
      </c>
      <c r="F80" s="38"/>
      <c r="G80" s="42">
        <v>55.2</v>
      </c>
      <c r="H80" s="42">
        <v>3.18</v>
      </c>
      <c r="I80" s="42">
        <v>4.91</v>
      </c>
      <c r="J80" s="42">
        <v>19</v>
      </c>
      <c r="K80" s="37"/>
      <c r="L80" s="37"/>
      <c r="M80" s="37"/>
      <c r="N80" s="40">
        <f t="shared" si="2"/>
        <v>0</v>
      </c>
    </row>
    <row r="81" spans="1:14" hidden="1">
      <c r="A81" s="72">
        <v>42933</v>
      </c>
      <c r="B81" s="37" t="s">
        <v>15</v>
      </c>
      <c r="C81" s="75" t="s">
        <v>139</v>
      </c>
      <c r="D81" s="39" t="str">
        <f>TBLDatabase[[#This Row],[Athlete Name]]&amp;TBLDatabase[[#This Row],[Test Label]]</f>
        <v>Jacob BTest 2</v>
      </c>
      <c r="E81" s="42" t="s">
        <v>117</v>
      </c>
      <c r="F81" s="38"/>
      <c r="G81" s="42">
        <v>49.7</v>
      </c>
      <c r="H81" s="42">
        <v>3.41</v>
      </c>
      <c r="I81" s="42">
        <v>5.28</v>
      </c>
      <c r="J81" s="42">
        <v>20.5</v>
      </c>
      <c r="K81" s="37"/>
      <c r="L81" s="37"/>
      <c r="M81" s="37"/>
      <c r="N81" s="40">
        <f t="shared" si="2"/>
        <v>0</v>
      </c>
    </row>
    <row r="82" spans="1:14" hidden="1">
      <c r="A82" s="1">
        <v>42880</v>
      </c>
      <c r="B82" s="2" t="s">
        <v>14</v>
      </c>
      <c r="C82" s="5" t="s">
        <v>67</v>
      </c>
      <c r="D82" t="str">
        <f>TBLDatabase[[#This Row],[Athlete Name]]&amp;TBLDatabase[[#This Row],[Test Label]]</f>
        <v>Matty AtkinsonTest 1</v>
      </c>
      <c r="E82" s="41" t="s">
        <v>142</v>
      </c>
      <c r="G82" s="41">
        <v>36.799999999999997</v>
      </c>
      <c r="H82" s="41">
        <v>3.76</v>
      </c>
      <c r="I82" s="41">
        <v>5.64</v>
      </c>
      <c r="J82" s="41">
        <v>17.5</v>
      </c>
      <c r="N82" s="7">
        <f t="shared" si="2"/>
        <v>0</v>
      </c>
    </row>
    <row r="83" spans="1:14" hidden="1">
      <c r="A83" s="1">
        <v>42880</v>
      </c>
      <c r="B83" s="2" t="s">
        <v>14</v>
      </c>
      <c r="C83" s="5" t="s">
        <v>173</v>
      </c>
      <c r="D83" t="str">
        <f>TBLDatabase[[#This Row],[Athlete Name]]&amp;TBLDatabase[[#This Row],[Test Label]]</f>
        <v>Oli JohnsonTest 1</v>
      </c>
      <c r="E83" s="41" t="s">
        <v>142</v>
      </c>
      <c r="G83" s="41">
        <v>45.2</v>
      </c>
      <c r="H83" s="41">
        <v>3.44</v>
      </c>
      <c r="I83" s="41">
        <v>5.21</v>
      </c>
      <c r="J83" s="41">
        <v>19</v>
      </c>
      <c r="N83" s="7">
        <f t="shared" si="2"/>
        <v>0</v>
      </c>
    </row>
    <row r="84" spans="1:14" hidden="1">
      <c r="A84" s="72">
        <v>42933</v>
      </c>
      <c r="B84" s="37" t="s">
        <v>15</v>
      </c>
      <c r="C84" s="75" t="s">
        <v>195</v>
      </c>
      <c r="D84" s="39" t="str">
        <f>TBLDatabase[[#This Row],[Athlete Name]]&amp;TBLDatabase[[#This Row],[Test Label]]</f>
        <v>Jake STest 2</v>
      </c>
      <c r="E84" s="42" t="s">
        <v>117</v>
      </c>
      <c r="F84" s="38"/>
      <c r="G84" s="42">
        <v>58.4</v>
      </c>
      <c r="H84" s="42">
        <v>3.03</v>
      </c>
      <c r="I84" s="42">
        <v>4.78</v>
      </c>
      <c r="J84" s="42">
        <v>20</v>
      </c>
      <c r="K84" s="37"/>
      <c r="L84" s="37"/>
      <c r="M84" s="37"/>
      <c r="N84" s="40">
        <f t="shared" si="2"/>
        <v>0</v>
      </c>
    </row>
    <row r="85" spans="1:14" hidden="1">
      <c r="A85" s="1">
        <v>42880</v>
      </c>
      <c r="B85" s="2" t="s">
        <v>14</v>
      </c>
      <c r="C85" s="5" t="s">
        <v>106</v>
      </c>
      <c r="D85" s="19" t="str">
        <f>TBLDatabase[[#This Row],[Athlete Name]]&amp;TBLDatabase[[#This Row],[Test Label]]</f>
        <v>JamesTest 1</v>
      </c>
      <c r="E85" s="42" t="s">
        <v>116</v>
      </c>
      <c r="G85" s="41">
        <v>52.8</v>
      </c>
      <c r="H85" s="41">
        <v>3.24</v>
      </c>
      <c r="I85" s="41">
        <v>5.27</v>
      </c>
      <c r="J85" s="41">
        <v>18.5</v>
      </c>
      <c r="N85" s="7">
        <f t="shared" si="2"/>
        <v>0</v>
      </c>
    </row>
    <row r="86" spans="1:14" hidden="1">
      <c r="A86" s="1">
        <v>42880</v>
      </c>
      <c r="B86" s="2" t="s">
        <v>14</v>
      </c>
      <c r="C86" s="5" t="s">
        <v>60</v>
      </c>
      <c r="D86" t="str">
        <f>TBLDatabase[[#This Row],[Athlete Name]]&amp;TBLDatabase[[#This Row],[Test Label]]</f>
        <v>Owen CzerniakTest 1</v>
      </c>
      <c r="E86" s="41" t="s">
        <v>142</v>
      </c>
      <c r="G86" s="41">
        <v>41.9</v>
      </c>
      <c r="H86" s="41">
        <v>3.47</v>
      </c>
      <c r="I86" s="41">
        <v>5.32</v>
      </c>
      <c r="J86" s="41">
        <v>19</v>
      </c>
      <c r="N86" s="7">
        <f t="shared" si="2"/>
        <v>0</v>
      </c>
    </row>
    <row r="87" spans="1:14" hidden="1">
      <c r="A87" s="1">
        <v>42880</v>
      </c>
      <c r="B87" s="2" t="s">
        <v>14</v>
      </c>
      <c r="C87" s="5" t="s">
        <v>63</v>
      </c>
      <c r="D87" t="str">
        <f>TBLDatabase[[#This Row],[Athlete Name]]&amp;TBLDatabase[[#This Row],[Test Label]]</f>
        <v>Reagan JonesTest 1</v>
      </c>
      <c r="E87" s="41" t="s">
        <v>142</v>
      </c>
      <c r="G87" s="41">
        <v>38.9</v>
      </c>
      <c r="H87" s="41">
        <v>3.55</v>
      </c>
      <c r="I87" s="41">
        <v>5.12</v>
      </c>
      <c r="J87" s="41">
        <v>16.5</v>
      </c>
      <c r="N87" s="7">
        <f t="shared" si="2"/>
        <v>0</v>
      </c>
    </row>
    <row r="88" spans="1:14" hidden="1">
      <c r="A88" s="1">
        <v>42880</v>
      </c>
      <c r="B88" s="2" t="s">
        <v>14</v>
      </c>
      <c r="C88" s="5" t="s">
        <v>82</v>
      </c>
      <c r="D88" t="str">
        <f>TBLDatabase[[#This Row],[Athlete Name]]&amp;TBLDatabase[[#This Row],[Test Label]]</f>
        <v>James WorthingtonTest 1</v>
      </c>
      <c r="E88" s="41" t="s">
        <v>73</v>
      </c>
      <c r="G88" s="41">
        <v>46.8</v>
      </c>
      <c r="H88" s="41">
        <v>3</v>
      </c>
      <c r="I88" s="77">
        <v>5.07</v>
      </c>
      <c r="J88" s="41">
        <v>21</v>
      </c>
      <c r="N88" s="7">
        <f t="shared" si="2"/>
        <v>0</v>
      </c>
    </row>
    <row r="89" spans="1:14" hidden="1">
      <c r="A89" s="72">
        <v>42933</v>
      </c>
      <c r="B89" s="37" t="s">
        <v>15</v>
      </c>
      <c r="C89" s="75" t="s">
        <v>82</v>
      </c>
      <c r="D89" s="39" t="str">
        <f>TBLDatabase[[#This Row],[Athlete Name]]&amp;TBLDatabase[[#This Row],[Test Label]]</f>
        <v>James WorthingtonTest 2</v>
      </c>
      <c r="E89" s="41" t="s">
        <v>73</v>
      </c>
      <c r="F89" s="38"/>
      <c r="G89" s="42">
        <v>49.7</v>
      </c>
      <c r="H89" s="42">
        <v>3.05</v>
      </c>
      <c r="I89" s="42">
        <v>5.18</v>
      </c>
      <c r="J89" s="42">
        <v>21.5</v>
      </c>
      <c r="K89" s="37"/>
      <c r="L89" s="37"/>
      <c r="M89" s="37"/>
      <c r="N89" s="40">
        <f t="shared" si="2"/>
        <v>0</v>
      </c>
    </row>
    <row r="90" spans="1:14" hidden="1">
      <c r="A90" s="1">
        <v>42880</v>
      </c>
      <c r="B90" s="2" t="s">
        <v>14</v>
      </c>
      <c r="C90" s="5" t="s">
        <v>159</v>
      </c>
      <c r="D90" s="19" t="str">
        <f>TBLDatabase[[#This Row],[Athlete Name]]&amp;TBLDatabase[[#This Row],[Test Label]]</f>
        <v>Jay Jay BellTest 1</v>
      </c>
      <c r="E90" s="41" t="s">
        <v>84</v>
      </c>
      <c r="G90" s="41">
        <v>49.8</v>
      </c>
      <c r="H90" s="41">
        <v>3.43</v>
      </c>
      <c r="I90" s="41">
        <v>5.58</v>
      </c>
      <c r="J90" s="41">
        <v>16</v>
      </c>
      <c r="N90" s="7">
        <f t="shared" si="2"/>
        <v>0</v>
      </c>
    </row>
    <row r="91" spans="1:14" hidden="1">
      <c r="A91" s="72">
        <v>42933</v>
      </c>
      <c r="B91" s="37" t="s">
        <v>15</v>
      </c>
      <c r="C91" s="5" t="s">
        <v>159</v>
      </c>
      <c r="D91" s="19" t="str">
        <f>TBLDatabase[[#This Row],[Athlete Name]]&amp;TBLDatabase[[#This Row],[Test Label]]</f>
        <v>Jay Jay BellTest 2</v>
      </c>
      <c r="E91" s="41" t="s">
        <v>84</v>
      </c>
      <c r="G91" s="79">
        <v>38</v>
      </c>
      <c r="H91" s="79">
        <v>3.72</v>
      </c>
      <c r="I91" s="42">
        <v>5.98</v>
      </c>
      <c r="J91" s="79">
        <v>16</v>
      </c>
      <c r="N91" s="7">
        <f t="shared" si="2"/>
        <v>0</v>
      </c>
    </row>
    <row r="92" spans="1:14" hidden="1">
      <c r="A92" s="72">
        <v>42933</v>
      </c>
      <c r="B92" s="37" t="s">
        <v>15</v>
      </c>
      <c r="C92" s="75" t="s">
        <v>191</v>
      </c>
      <c r="D92" s="39" t="str">
        <f>TBLDatabase[[#This Row],[Athlete Name]]&amp;TBLDatabase[[#This Row],[Test Label]]</f>
        <v>Jay LTest 2</v>
      </c>
      <c r="E92" s="42" t="s">
        <v>117</v>
      </c>
      <c r="F92" s="38"/>
      <c r="G92" s="42">
        <v>48.3</v>
      </c>
      <c r="H92" s="42">
        <v>3.29</v>
      </c>
      <c r="I92" s="42">
        <v>4.9400000000000004</v>
      </c>
      <c r="J92" s="42">
        <v>19.5</v>
      </c>
      <c r="K92" s="37"/>
      <c r="L92" s="37"/>
      <c r="M92" s="37"/>
      <c r="N92" s="40">
        <f t="shared" si="2"/>
        <v>0</v>
      </c>
    </row>
    <row r="93" spans="1:14" hidden="1">
      <c r="A93" s="1">
        <v>42880</v>
      </c>
      <c r="B93" s="2" t="s">
        <v>14</v>
      </c>
      <c r="C93" s="5" t="s">
        <v>95</v>
      </c>
      <c r="D93" s="39" t="str">
        <f>TBLDatabase[[#This Row],[Athlete Name]]&amp;TBLDatabase[[#This Row],[Test Label]]</f>
        <v>Jay MountainTest 1</v>
      </c>
      <c r="E93" s="41" t="s">
        <v>84</v>
      </c>
      <c r="F93" s="38"/>
      <c r="G93" s="42">
        <v>40</v>
      </c>
      <c r="H93" s="42">
        <v>3.59</v>
      </c>
      <c r="I93" s="42">
        <v>5.32</v>
      </c>
      <c r="J93" s="42">
        <v>16.5</v>
      </c>
      <c r="K93" s="37"/>
      <c r="L93" s="37"/>
      <c r="M93" s="37"/>
      <c r="N93" s="40">
        <f t="shared" si="2"/>
        <v>0</v>
      </c>
    </row>
    <row r="94" spans="1:14" hidden="1">
      <c r="A94" s="72">
        <v>42933</v>
      </c>
      <c r="B94" s="37" t="s">
        <v>15</v>
      </c>
      <c r="C94" s="5" t="s">
        <v>95</v>
      </c>
      <c r="D94" s="19" t="str">
        <f>TBLDatabase[[#This Row],[Athlete Name]]&amp;TBLDatabase[[#This Row],[Test Label]]</f>
        <v>Jay MountainTest 2</v>
      </c>
      <c r="E94" s="41" t="s">
        <v>84</v>
      </c>
      <c r="G94" s="79">
        <v>48.3</v>
      </c>
      <c r="H94" s="79">
        <v>3.63</v>
      </c>
      <c r="I94" s="42">
        <v>5.24</v>
      </c>
      <c r="J94" s="79">
        <v>18.5</v>
      </c>
      <c r="N94" s="7">
        <f t="shared" si="2"/>
        <v>0</v>
      </c>
    </row>
    <row r="95" spans="1:14" hidden="1">
      <c r="A95" s="72">
        <v>42933</v>
      </c>
      <c r="B95" s="37" t="s">
        <v>15</v>
      </c>
      <c r="C95" s="75" t="s">
        <v>192</v>
      </c>
      <c r="D95" s="39" t="str">
        <f>TBLDatabase[[#This Row],[Athlete Name]]&amp;TBLDatabase[[#This Row],[Test Label]]</f>
        <v>Joe LTest 2</v>
      </c>
      <c r="E95" s="42" t="s">
        <v>117</v>
      </c>
      <c r="F95" s="38"/>
      <c r="G95" s="42">
        <v>45.1</v>
      </c>
      <c r="H95" s="42">
        <v>3.21</v>
      </c>
      <c r="I95" s="42">
        <v>5.17</v>
      </c>
      <c r="J95" s="42">
        <v>18</v>
      </c>
      <c r="K95" s="37"/>
      <c r="L95" s="37"/>
      <c r="M95" s="37"/>
      <c r="N95" s="40">
        <f t="shared" si="2"/>
        <v>0</v>
      </c>
    </row>
    <row r="96" spans="1:14" hidden="1">
      <c r="A96" s="72">
        <v>42933</v>
      </c>
      <c r="B96" s="37" t="s">
        <v>15</v>
      </c>
      <c r="C96" s="75" t="s">
        <v>190</v>
      </c>
      <c r="D96" s="39" t="str">
        <f>TBLDatabase[[#This Row],[Athlete Name]]&amp;TBLDatabase[[#This Row],[Test Label]]</f>
        <v>Joe STest 2</v>
      </c>
      <c r="E96" s="42" t="s">
        <v>117</v>
      </c>
      <c r="F96" s="38"/>
      <c r="G96" s="42">
        <v>56.1</v>
      </c>
      <c r="H96" s="42">
        <v>3.2</v>
      </c>
      <c r="I96" s="42">
        <v>4.8899999999999997</v>
      </c>
      <c r="J96" s="42">
        <v>22.5</v>
      </c>
      <c r="K96" s="37"/>
      <c r="L96" s="37"/>
      <c r="M96" s="37"/>
      <c r="N96" s="40">
        <f t="shared" si="2"/>
        <v>0</v>
      </c>
    </row>
    <row r="97" spans="1:14" hidden="1">
      <c r="A97" s="1">
        <v>42880</v>
      </c>
      <c r="B97" s="2" t="s">
        <v>14</v>
      </c>
      <c r="C97" s="5" t="s">
        <v>77</v>
      </c>
      <c r="D97" t="str">
        <f>TBLDatabase[[#This Row],[Athlete Name]]&amp;TBLDatabase[[#This Row],[Test Label]]</f>
        <v>Joel GrayTest 1</v>
      </c>
      <c r="E97" s="41" t="s">
        <v>73</v>
      </c>
      <c r="G97" s="41">
        <v>48.1</v>
      </c>
      <c r="H97" s="41">
        <v>3.3</v>
      </c>
      <c r="I97" s="41">
        <v>5.13</v>
      </c>
      <c r="J97" s="41">
        <v>19.5</v>
      </c>
      <c r="N97" s="7">
        <f t="shared" si="2"/>
        <v>0</v>
      </c>
    </row>
    <row r="98" spans="1:14" hidden="1">
      <c r="A98" s="1">
        <v>42880</v>
      </c>
      <c r="B98" s="2" t="s">
        <v>14</v>
      </c>
      <c r="C98" s="75" t="s">
        <v>121</v>
      </c>
      <c r="D98" s="39" t="str">
        <f>TBLDatabase[[#This Row],[Athlete Name]]&amp;TBLDatabase[[#This Row],[Test Label]]</f>
        <v>JordanTest 1</v>
      </c>
      <c r="E98" s="42" t="s">
        <v>117</v>
      </c>
      <c r="F98" s="38"/>
      <c r="G98" s="42">
        <v>51.1</v>
      </c>
      <c r="H98" s="42">
        <v>3.29</v>
      </c>
      <c r="I98" s="42">
        <v>5.03</v>
      </c>
      <c r="J98" s="42">
        <v>21.5</v>
      </c>
      <c r="K98" s="37"/>
      <c r="L98" s="37"/>
      <c r="M98" s="37"/>
      <c r="N98" s="40">
        <f t="shared" si="2"/>
        <v>0</v>
      </c>
    </row>
    <row r="99" spans="1:14" hidden="1">
      <c r="A99" s="1">
        <v>42880</v>
      </c>
      <c r="B99" s="2" t="s">
        <v>14</v>
      </c>
      <c r="C99" s="5" t="s">
        <v>64</v>
      </c>
      <c r="D99" t="str">
        <f>TBLDatabase[[#This Row],[Athlete Name]]&amp;TBLDatabase[[#This Row],[Test Label]]</f>
        <v>Steffan KnightTest 1</v>
      </c>
      <c r="E99" s="41" t="s">
        <v>142</v>
      </c>
      <c r="G99" s="41">
        <v>44.1</v>
      </c>
      <c r="H99" s="41">
        <v>3.36</v>
      </c>
      <c r="I99" s="41">
        <v>5.58</v>
      </c>
      <c r="J99" s="41">
        <v>18</v>
      </c>
      <c r="N99" s="7">
        <f t="shared" si="2"/>
        <v>0</v>
      </c>
    </row>
    <row r="100" spans="1:14" hidden="1">
      <c r="A100" s="1">
        <v>42880</v>
      </c>
      <c r="B100" s="2" t="s">
        <v>14</v>
      </c>
      <c r="C100" s="5" t="s">
        <v>174</v>
      </c>
      <c r="D100" t="str">
        <f>TBLDatabase[[#This Row],[Athlete Name]]&amp;TBLDatabase[[#This Row],[Test Label]]</f>
        <v>Toby Gallagher-KeenanTest 1</v>
      </c>
      <c r="E100" s="41" t="s">
        <v>142</v>
      </c>
      <c r="G100" s="41">
        <v>45.2</v>
      </c>
      <c r="H100" s="41">
        <v>3.51</v>
      </c>
      <c r="I100" s="41">
        <v>5.48</v>
      </c>
      <c r="J100" s="41">
        <v>18</v>
      </c>
      <c r="N100" s="7">
        <f t="shared" si="2"/>
        <v>0</v>
      </c>
    </row>
    <row r="101" spans="1:14" hidden="1">
      <c r="A101" s="1">
        <v>42880</v>
      </c>
      <c r="B101" s="2" t="s">
        <v>14</v>
      </c>
      <c r="C101" s="75" t="s">
        <v>141</v>
      </c>
      <c r="D101" s="39" t="str">
        <f>TBLDatabase[[#This Row],[Athlete Name]]&amp;TBLDatabase[[#This Row],[Test Label]]</f>
        <v>JuniorTest 1</v>
      </c>
      <c r="E101" s="42" t="s">
        <v>117</v>
      </c>
      <c r="F101" s="38"/>
      <c r="G101" s="42">
        <v>51.1</v>
      </c>
      <c r="H101" s="42">
        <v>3.11</v>
      </c>
      <c r="I101" s="42">
        <v>5.08</v>
      </c>
      <c r="J101" s="42">
        <v>18.5</v>
      </c>
      <c r="K101" s="37"/>
      <c r="L101" s="37"/>
      <c r="M101" s="37"/>
      <c r="N101" s="40">
        <f t="shared" si="2"/>
        <v>0</v>
      </c>
    </row>
    <row r="102" spans="1:14" hidden="1">
      <c r="A102" s="1">
        <v>42880</v>
      </c>
      <c r="B102" s="2" t="s">
        <v>14</v>
      </c>
      <c r="C102" s="5" t="s">
        <v>171</v>
      </c>
      <c r="D102" t="str">
        <f>TBLDatabase[[#This Row],[Athlete Name]]&amp;TBLDatabase[[#This Row],[Test Label]]</f>
        <v>Will EbbrellTest 1</v>
      </c>
      <c r="E102" s="41" t="s">
        <v>142</v>
      </c>
      <c r="G102" s="41">
        <v>36.200000000000003</v>
      </c>
      <c r="H102" s="41">
        <v>3.86</v>
      </c>
      <c r="I102" s="41">
        <v>5.93</v>
      </c>
      <c r="J102" s="41">
        <v>15.5</v>
      </c>
      <c r="N102" s="7">
        <f t="shared" si="2"/>
        <v>0</v>
      </c>
    </row>
    <row r="103" spans="1:14" hidden="1">
      <c r="A103" s="72">
        <v>42933</v>
      </c>
      <c r="B103" s="37" t="s">
        <v>15</v>
      </c>
      <c r="C103" s="75" t="s">
        <v>54</v>
      </c>
      <c r="D103" s="39" t="str">
        <f>TBLDatabase[[#This Row],[Athlete Name]]&amp;TBLDatabase[[#This Row],[Test Label]]</f>
        <v>Callum TipperTest 2</v>
      </c>
      <c r="E103" s="41" t="s">
        <v>142</v>
      </c>
      <c r="F103" s="38"/>
      <c r="G103" s="42">
        <v>44.4</v>
      </c>
      <c r="H103" s="42">
        <v>3.59</v>
      </c>
      <c r="I103" s="42">
        <v>5.32</v>
      </c>
      <c r="J103" s="42">
        <v>19</v>
      </c>
      <c r="K103" s="37"/>
      <c r="L103" s="37"/>
      <c r="M103" s="37"/>
      <c r="N103" s="40">
        <f t="shared" si="2"/>
        <v>0</v>
      </c>
    </row>
    <row r="104" spans="1:14" hidden="1">
      <c r="A104" s="72">
        <v>42933</v>
      </c>
      <c r="B104" s="37" t="s">
        <v>15</v>
      </c>
      <c r="C104" s="75" t="s">
        <v>189</v>
      </c>
      <c r="D104" s="39" t="str">
        <f>TBLDatabase[[#This Row],[Athlete Name]]&amp;TBLDatabase[[#This Row],[Test Label]]</f>
        <v>KarterTest 2</v>
      </c>
      <c r="E104" s="42" t="s">
        <v>117</v>
      </c>
      <c r="F104" s="38"/>
      <c r="G104" s="42">
        <v>52</v>
      </c>
      <c r="H104" s="42">
        <v>3.01</v>
      </c>
      <c r="I104" s="42">
        <v>5.0199999999999996</v>
      </c>
      <c r="J104" s="42">
        <v>20</v>
      </c>
      <c r="K104" s="37"/>
      <c r="L104" s="37"/>
      <c r="M104" s="37"/>
      <c r="N104" s="40">
        <f t="shared" ref="N104:N135" si="3">L104/G104</f>
        <v>0</v>
      </c>
    </row>
    <row r="105" spans="1:14" hidden="1">
      <c r="A105" s="1">
        <v>42880</v>
      </c>
      <c r="B105" s="2" t="s">
        <v>14</v>
      </c>
      <c r="C105" s="5" t="s">
        <v>79</v>
      </c>
      <c r="D105" t="str">
        <f>TBLDatabase[[#This Row],[Athlete Name]]&amp;TBLDatabase[[#This Row],[Test Label]]</f>
        <v>Lee RodgersTest 1</v>
      </c>
      <c r="E105" s="41" t="s">
        <v>73</v>
      </c>
      <c r="G105" s="41">
        <v>40</v>
      </c>
      <c r="H105" s="41">
        <v>3.34</v>
      </c>
      <c r="I105" s="41">
        <v>5.29</v>
      </c>
      <c r="J105" s="41">
        <v>20</v>
      </c>
      <c r="N105" s="7">
        <f t="shared" si="3"/>
        <v>0</v>
      </c>
    </row>
    <row r="106" spans="1:14" hidden="1">
      <c r="A106" s="72">
        <v>42933</v>
      </c>
      <c r="B106" s="37" t="s">
        <v>15</v>
      </c>
      <c r="C106" s="75" t="s">
        <v>79</v>
      </c>
      <c r="D106" s="39" t="str">
        <f>TBLDatabase[[#This Row],[Athlete Name]]&amp;TBLDatabase[[#This Row],[Test Label]]</f>
        <v>Lee RodgersTest 2</v>
      </c>
      <c r="E106" s="41" t="s">
        <v>73</v>
      </c>
      <c r="F106" s="38"/>
      <c r="G106" s="42">
        <v>42.6</v>
      </c>
      <c r="H106" s="42">
        <v>3.44</v>
      </c>
      <c r="I106" s="42">
        <v>5.13</v>
      </c>
      <c r="J106" s="42">
        <v>20.5</v>
      </c>
      <c r="K106" s="37"/>
      <c r="L106" s="37"/>
      <c r="M106" s="37"/>
      <c r="N106" s="40">
        <f t="shared" si="3"/>
        <v>0</v>
      </c>
    </row>
    <row r="107" spans="1:14" hidden="1">
      <c r="A107" s="1">
        <v>42880</v>
      </c>
      <c r="B107" s="2" t="s">
        <v>14</v>
      </c>
      <c r="C107" s="5" t="s">
        <v>78</v>
      </c>
      <c r="D107" t="str">
        <f>TBLDatabase[[#This Row],[Athlete Name]]&amp;TBLDatabase[[#This Row],[Test Label]]</f>
        <v>Leo SumnerTest 1</v>
      </c>
      <c r="E107" s="41" t="s">
        <v>73</v>
      </c>
      <c r="G107" s="41">
        <v>45.7</v>
      </c>
      <c r="H107" s="41">
        <v>3.42</v>
      </c>
      <c r="I107" s="41">
        <v>5.36</v>
      </c>
      <c r="J107" s="41">
        <v>17</v>
      </c>
      <c r="N107" s="7">
        <f t="shared" si="3"/>
        <v>0</v>
      </c>
    </row>
    <row r="108" spans="1:14" hidden="1">
      <c r="A108" s="1">
        <v>42880</v>
      </c>
      <c r="B108" s="2" t="s">
        <v>14</v>
      </c>
      <c r="C108" s="5" t="s">
        <v>97</v>
      </c>
      <c r="D108" s="19" t="str">
        <f>TBLDatabase[[#This Row],[Athlete Name]]&amp;TBLDatabase[[#This Row],[Test Label]]</f>
        <v>Leon BennettTest 1</v>
      </c>
      <c r="E108" s="41" t="s">
        <v>84</v>
      </c>
      <c r="G108" s="41">
        <v>36.6</v>
      </c>
      <c r="H108" s="41">
        <v>3.87</v>
      </c>
      <c r="I108" s="41">
        <v>5.74</v>
      </c>
      <c r="J108" s="41">
        <v>16</v>
      </c>
      <c r="N108" s="7">
        <f t="shared" si="3"/>
        <v>0</v>
      </c>
    </row>
    <row r="109" spans="1:14" hidden="1">
      <c r="A109" s="72">
        <v>42933</v>
      </c>
      <c r="B109" s="37" t="s">
        <v>15</v>
      </c>
      <c r="C109" s="5" t="s">
        <v>97</v>
      </c>
      <c r="D109" s="19" t="str">
        <f>TBLDatabase[[#This Row],[Athlete Name]]&amp;TBLDatabase[[#This Row],[Test Label]]</f>
        <v>Leon BennettTest 2</v>
      </c>
      <c r="E109" s="41" t="s">
        <v>84</v>
      </c>
      <c r="G109" s="79">
        <v>36.700000000000003</v>
      </c>
      <c r="H109" s="79">
        <v>3.75</v>
      </c>
      <c r="I109" s="42">
        <v>5.62</v>
      </c>
      <c r="J109" s="79">
        <v>16</v>
      </c>
      <c r="N109" s="7">
        <f t="shared" si="3"/>
        <v>0</v>
      </c>
    </row>
    <row r="110" spans="1:14" hidden="1">
      <c r="A110" s="72">
        <v>42933</v>
      </c>
      <c r="B110" s="37" t="s">
        <v>15</v>
      </c>
      <c r="C110" s="75" t="s">
        <v>62</v>
      </c>
      <c r="D110" s="39" t="str">
        <f>TBLDatabase[[#This Row],[Athlete Name]]&amp;TBLDatabase[[#This Row],[Test Label]]</f>
        <v>Dan LloydTest 2</v>
      </c>
      <c r="E110" s="41" t="s">
        <v>142</v>
      </c>
      <c r="F110" s="38"/>
      <c r="G110" s="42">
        <v>48.9</v>
      </c>
      <c r="H110" s="42">
        <v>3.23</v>
      </c>
      <c r="I110" s="42">
        <v>4.97</v>
      </c>
      <c r="J110" s="42">
        <v>18</v>
      </c>
      <c r="K110" s="37"/>
      <c r="L110" s="37"/>
      <c r="M110" s="37"/>
      <c r="N110" s="40">
        <f t="shared" si="3"/>
        <v>0</v>
      </c>
    </row>
    <row r="111" spans="1:14" hidden="1">
      <c r="A111" s="72">
        <v>42933</v>
      </c>
      <c r="B111" s="37" t="s">
        <v>15</v>
      </c>
      <c r="C111" s="75" t="s">
        <v>50</v>
      </c>
      <c r="D111" s="39" t="str">
        <f>TBLDatabase[[#This Row],[Athlete Name]]&amp;TBLDatabase[[#This Row],[Test Label]]</f>
        <v>Harry SmithTest 2</v>
      </c>
      <c r="E111" s="41" t="s">
        <v>142</v>
      </c>
      <c r="F111" s="38"/>
      <c r="G111" s="42">
        <v>48.4</v>
      </c>
      <c r="H111" s="42">
        <v>3.33</v>
      </c>
      <c r="I111" s="42">
        <v>5.59</v>
      </c>
      <c r="J111" s="42">
        <v>16.5</v>
      </c>
      <c r="K111" s="37"/>
      <c r="L111" s="37"/>
      <c r="M111" s="37"/>
      <c r="N111" s="40">
        <f t="shared" si="3"/>
        <v>0</v>
      </c>
    </row>
    <row r="112" spans="1:14" hidden="1">
      <c r="A112" s="1">
        <v>42880</v>
      </c>
      <c r="B112" s="2" t="s">
        <v>14</v>
      </c>
      <c r="C112" s="5" t="s">
        <v>80</v>
      </c>
      <c r="D112" t="str">
        <f>TBLDatabase[[#This Row],[Athlete Name]]&amp;TBLDatabase[[#This Row],[Test Label]]</f>
        <v>Lewis HopwoodTest 1</v>
      </c>
      <c r="E112" s="41" t="s">
        <v>73</v>
      </c>
      <c r="G112" s="41">
        <v>40.799999999999997</v>
      </c>
      <c r="H112" s="41">
        <v>3.31</v>
      </c>
      <c r="I112" s="41">
        <v>5.31</v>
      </c>
      <c r="J112" s="41">
        <v>19</v>
      </c>
      <c r="N112" s="7">
        <f t="shared" si="3"/>
        <v>0</v>
      </c>
    </row>
    <row r="113" spans="1:14" hidden="1">
      <c r="A113" s="72">
        <v>42933</v>
      </c>
      <c r="B113" s="37" t="s">
        <v>15</v>
      </c>
      <c r="C113" s="75" t="s">
        <v>80</v>
      </c>
      <c r="D113" s="39" t="str">
        <f>TBLDatabase[[#This Row],[Athlete Name]]&amp;TBLDatabase[[#This Row],[Test Label]]</f>
        <v>Lewis HopwoodTest 2</v>
      </c>
      <c r="E113" s="41" t="s">
        <v>73</v>
      </c>
      <c r="F113" s="38"/>
      <c r="G113" s="42">
        <v>37.4</v>
      </c>
      <c r="H113" s="42">
        <v>3.39</v>
      </c>
      <c r="I113" s="42">
        <v>5.08</v>
      </c>
      <c r="J113" s="42">
        <v>19</v>
      </c>
      <c r="K113" s="37"/>
      <c r="L113" s="37"/>
      <c r="M113" s="37"/>
      <c r="N113" s="40">
        <f t="shared" si="3"/>
        <v>0</v>
      </c>
    </row>
    <row r="114" spans="1:14" hidden="1">
      <c r="A114" s="72">
        <v>42933</v>
      </c>
      <c r="B114" s="37" t="s">
        <v>15</v>
      </c>
      <c r="C114" s="75" t="s">
        <v>59</v>
      </c>
      <c r="D114" s="39" t="str">
        <f>TBLDatabase[[#This Row],[Athlete Name]]&amp;TBLDatabase[[#This Row],[Test Label]]</f>
        <v>Jack WesternTest 2</v>
      </c>
      <c r="E114" s="41" t="s">
        <v>142</v>
      </c>
      <c r="F114" s="38"/>
      <c r="G114" s="42">
        <v>40.9</v>
      </c>
      <c r="H114" s="42">
        <v>3.56</v>
      </c>
      <c r="I114" s="42">
        <v>5.09</v>
      </c>
      <c r="J114" s="42">
        <v>17.5</v>
      </c>
      <c r="K114" s="37"/>
      <c r="L114" s="37"/>
      <c r="M114" s="37"/>
      <c r="N114" s="40">
        <f t="shared" si="3"/>
        <v>0</v>
      </c>
    </row>
    <row r="115" spans="1:14" hidden="1">
      <c r="A115" s="72">
        <v>42933</v>
      </c>
      <c r="B115" s="37" t="s">
        <v>15</v>
      </c>
      <c r="C115" s="75" t="s">
        <v>56</v>
      </c>
      <c r="D115" s="39" t="str">
        <f>TBLDatabase[[#This Row],[Athlete Name]]&amp;TBLDatabase[[#This Row],[Test Label]]</f>
        <v>Jack WissettTest 2</v>
      </c>
      <c r="E115" s="41" t="s">
        <v>142</v>
      </c>
      <c r="F115" s="38"/>
      <c r="G115" s="42">
        <v>36.6</v>
      </c>
      <c r="H115" s="42">
        <v>3.61</v>
      </c>
      <c r="I115" s="42">
        <v>5.67</v>
      </c>
      <c r="J115" s="42">
        <v>16.5</v>
      </c>
      <c r="K115" s="37"/>
      <c r="L115" s="37"/>
      <c r="M115" s="37"/>
      <c r="N115" s="40">
        <f t="shared" si="3"/>
        <v>0</v>
      </c>
    </row>
    <row r="116" spans="1:14" hidden="1">
      <c r="A116" s="1">
        <v>42880</v>
      </c>
      <c r="B116" s="2" t="s">
        <v>14</v>
      </c>
      <c r="C116" s="5" t="s">
        <v>94</v>
      </c>
      <c r="D116" s="19" t="str">
        <f>TBLDatabase[[#This Row],[Athlete Name]]&amp;TBLDatabase[[#This Row],[Test Label]]</f>
        <v>Lucas JonesTest 1</v>
      </c>
      <c r="E116" s="41" t="s">
        <v>84</v>
      </c>
      <c r="G116" s="41">
        <v>39.1</v>
      </c>
      <c r="H116" s="41">
        <v>3.7</v>
      </c>
      <c r="I116" s="41">
        <v>5.46</v>
      </c>
      <c r="J116" s="41">
        <v>16.5</v>
      </c>
      <c r="N116" s="7">
        <f t="shared" si="3"/>
        <v>0</v>
      </c>
    </row>
    <row r="117" spans="1:14" hidden="1">
      <c r="A117" s="72">
        <v>42933</v>
      </c>
      <c r="B117" s="37" t="s">
        <v>15</v>
      </c>
      <c r="C117" s="5" t="s">
        <v>94</v>
      </c>
      <c r="D117" s="19" t="str">
        <f>TBLDatabase[[#This Row],[Athlete Name]]&amp;TBLDatabase[[#This Row],[Test Label]]</f>
        <v>Lucas JonesTest 2</v>
      </c>
      <c r="E117" s="41" t="s">
        <v>84</v>
      </c>
      <c r="G117" s="79">
        <v>39.4</v>
      </c>
      <c r="H117" s="79">
        <v>3.61</v>
      </c>
      <c r="I117" s="42">
        <v>5.75</v>
      </c>
      <c r="J117" s="79">
        <v>17</v>
      </c>
      <c r="N117" s="7">
        <f t="shared" si="3"/>
        <v>0</v>
      </c>
    </row>
    <row r="118" spans="1:14" hidden="1">
      <c r="A118" s="1">
        <v>42880</v>
      </c>
      <c r="B118" s="2" t="s">
        <v>14</v>
      </c>
      <c r="C118" s="75" t="s">
        <v>184</v>
      </c>
      <c r="D118" s="39" t="str">
        <f>TBLDatabase[[#This Row],[Athlete Name]]&amp;TBLDatabase[[#This Row],[Test Label]]</f>
        <v>Luke Fenny-WilliamsTest 1</v>
      </c>
      <c r="E118" s="42" t="s">
        <v>116</v>
      </c>
      <c r="F118" s="38"/>
      <c r="G118" s="42">
        <v>37.299999999999997</v>
      </c>
      <c r="H118" s="42">
        <v>3.55</v>
      </c>
      <c r="I118" s="42">
        <v>5.97</v>
      </c>
      <c r="J118" s="42">
        <v>17.5</v>
      </c>
      <c r="K118" s="37"/>
      <c r="L118" s="37"/>
      <c r="M118" s="37"/>
      <c r="N118" s="40">
        <f t="shared" si="3"/>
        <v>0</v>
      </c>
    </row>
    <row r="119" spans="1:14" hidden="1">
      <c r="A119" s="72">
        <v>42933</v>
      </c>
      <c r="B119" s="37" t="s">
        <v>15</v>
      </c>
      <c r="C119" s="75" t="s">
        <v>184</v>
      </c>
      <c r="D119" s="39" t="str">
        <f>TBLDatabase[[#This Row],[Athlete Name]]&amp;TBLDatabase[[#This Row],[Test Label]]</f>
        <v>Luke Fenny-WilliamsTest 2</v>
      </c>
      <c r="E119" s="42" t="s">
        <v>116</v>
      </c>
      <c r="F119" s="38"/>
      <c r="G119" s="42">
        <v>43.6</v>
      </c>
      <c r="H119" s="42">
        <v>3.34</v>
      </c>
      <c r="I119" s="42">
        <v>5.35</v>
      </c>
      <c r="J119" s="42">
        <v>19.5</v>
      </c>
      <c r="K119" s="37"/>
      <c r="L119" s="37"/>
      <c r="M119" s="37"/>
      <c r="N119" s="40">
        <f t="shared" si="3"/>
        <v>0</v>
      </c>
    </row>
    <row r="120" spans="1:14" hidden="1">
      <c r="A120" s="1">
        <v>42880</v>
      </c>
      <c r="B120" s="2" t="s">
        <v>14</v>
      </c>
      <c r="C120" s="5" t="s">
        <v>75</v>
      </c>
      <c r="D120" t="str">
        <f>TBLDatabase[[#This Row],[Athlete Name]]&amp;TBLDatabase[[#This Row],[Test Label]]</f>
        <v>Marcus Connor-AstreosTest 1</v>
      </c>
      <c r="E120" s="41" t="s">
        <v>73</v>
      </c>
      <c r="G120" s="41">
        <v>52.2</v>
      </c>
      <c r="H120" s="41">
        <v>3.27</v>
      </c>
      <c r="I120" s="41">
        <v>5.45</v>
      </c>
      <c r="J120" s="41">
        <v>20.5</v>
      </c>
      <c r="N120" s="7">
        <f t="shared" si="3"/>
        <v>0</v>
      </c>
    </row>
    <row r="121" spans="1:14" hidden="1">
      <c r="A121" s="72">
        <v>42933</v>
      </c>
      <c r="B121" s="37" t="s">
        <v>15</v>
      </c>
      <c r="C121" s="75" t="s">
        <v>75</v>
      </c>
      <c r="D121" s="39" t="str">
        <f>TBLDatabase[[#This Row],[Athlete Name]]&amp;TBLDatabase[[#This Row],[Test Label]]</f>
        <v>Marcus Connor-AstreosTest 2</v>
      </c>
      <c r="E121" s="41" t="s">
        <v>73</v>
      </c>
      <c r="F121" s="38"/>
      <c r="G121" s="42">
        <v>53.8</v>
      </c>
      <c r="H121" s="42">
        <v>3.47</v>
      </c>
      <c r="I121" s="42">
        <v>5.17</v>
      </c>
      <c r="J121" s="42">
        <v>20.5</v>
      </c>
      <c r="K121" s="37"/>
      <c r="L121" s="37"/>
      <c r="M121" s="37"/>
      <c r="N121" s="40">
        <f t="shared" si="3"/>
        <v>0</v>
      </c>
    </row>
    <row r="122" spans="1:14" hidden="1">
      <c r="A122" s="72">
        <v>42933</v>
      </c>
      <c r="B122" s="37" t="s">
        <v>15</v>
      </c>
      <c r="C122" s="75" t="s">
        <v>66</v>
      </c>
      <c r="D122" s="39" t="str">
        <f>TBLDatabase[[#This Row],[Athlete Name]]&amp;TBLDatabase[[#This Row],[Test Label]]</f>
        <v>Jake HarperTest 2</v>
      </c>
      <c r="E122" s="41" t="s">
        <v>142</v>
      </c>
      <c r="F122" s="38"/>
      <c r="G122" s="42">
        <v>39.200000000000003</v>
      </c>
      <c r="H122" s="42">
        <v>3.56</v>
      </c>
      <c r="I122" s="42">
        <v>5.65</v>
      </c>
      <c r="J122" s="42">
        <v>19.5</v>
      </c>
      <c r="K122" s="37"/>
      <c r="L122" s="37"/>
      <c r="M122" s="37"/>
      <c r="N122" s="40">
        <f t="shared" si="3"/>
        <v>0</v>
      </c>
    </row>
    <row r="123" spans="1:14" hidden="1">
      <c r="A123" s="72">
        <v>42933</v>
      </c>
      <c r="B123" s="37" t="s">
        <v>15</v>
      </c>
      <c r="C123" s="75" t="s">
        <v>172</v>
      </c>
      <c r="D123" s="39" t="str">
        <f>TBLDatabase[[#This Row],[Athlete Name]]&amp;TBLDatabase[[#This Row],[Test Label]]</f>
        <v>James MallonTest 2</v>
      </c>
      <c r="E123" s="41" t="s">
        <v>142</v>
      </c>
      <c r="F123" s="38"/>
      <c r="G123" s="42">
        <v>43</v>
      </c>
      <c r="H123" s="42">
        <v>3.71</v>
      </c>
      <c r="I123" s="42">
        <v>5.87</v>
      </c>
      <c r="J123" s="42">
        <v>14</v>
      </c>
      <c r="K123" s="37"/>
      <c r="L123" s="37"/>
      <c r="M123" s="37"/>
      <c r="N123" s="40">
        <f t="shared" si="3"/>
        <v>0</v>
      </c>
    </row>
    <row r="124" spans="1:14" hidden="1">
      <c r="A124" s="1">
        <v>42880</v>
      </c>
      <c r="B124" s="2" t="s">
        <v>14</v>
      </c>
      <c r="C124" s="5" t="s">
        <v>86</v>
      </c>
      <c r="D124" t="str">
        <f>TBLDatabase[[#This Row],[Athlete Name]]&amp;TBLDatabase[[#This Row],[Test Label]]</f>
        <v>Matty DewhurstTest 1</v>
      </c>
      <c r="E124" s="41" t="s">
        <v>84</v>
      </c>
      <c r="G124" s="41">
        <v>35.299999999999997</v>
      </c>
      <c r="H124" s="41">
        <v>3.58</v>
      </c>
      <c r="I124" s="41">
        <v>5.22</v>
      </c>
      <c r="J124" s="41">
        <v>17</v>
      </c>
      <c r="N124" s="7">
        <f t="shared" si="3"/>
        <v>0</v>
      </c>
    </row>
    <row r="125" spans="1:14" hidden="1">
      <c r="A125" s="72">
        <v>42933</v>
      </c>
      <c r="B125" s="37" t="s">
        <v>15</v>
      </c>
      <c r="C125" s="5" t="s">
        <v>86</v>
      </c>
      <c r="D125" s="19" t="str">
        <f>TBLDatabase[[#This Row],[Athlete Name]]&amp;TBLDatabase[[#This Row],[Test Label]]</f>
        <v>Matty DewhurstTest 2</v>
      </c>
      <c r="E125" s="41" t="s">
        <v>84</v>
      </c>
      <c r="G125" s="79">
        <v>38.1</v>
      </c>
      <c r="H125" s="79">
        <v>3.82</v>
      </c>
      <c r="I125" s="42">
        <v>5.49</v>
      </c>
      <c r="J125" s="79">
        <v>18</v>
      </c>
      <c r="N125" s="7">
        <f t="shared" si="3"/>
        <v>0</v>
      </c>
    </row>
    <row r="126" spans="1:14" hidden="1">
      <c r="A126" s="1">
        <v>42880</v>
      </c>
      <c r="B126" s="2" t="s">
        <v>14</v>
      </c>
      <c r="C126" s="75" t="s">
        <v>202</v>
      </c>
      <c r="D126" s="39" t="str">
        <f>TBLDatabase[[#This Row],[Athlete Name]]&amp;TBLDatabase[[#This Row],[Test Label]]</f>
        <v>Max MooreTest 1</v>
      </c>
      <c r="E126" s="42" t="s">
        <v>117</v>
      </c>
      <c r="F126" s="38"/>
      <c r="G126" s="42">
        <v>50.3</v>
      </c>
      <c r="H126" s="42">
        <v>3.23</v>
      </c>
      <c r="I126" s="42">
        <v>5.23</v>
      </c>
      <c r="J126" s="42">
        <v>19</v>
      </c>
      <c r="K126" s="37"/>
      <c r="L126" s="37"/>
      <c r="M126" s="37"/>
      <c r="N126" s="40">
        <f t="shared" si="3"/>
        <v>0</v>
      </c>
    </row>
    <row r="127" spans="1:14" hidden="1">
      <c r="A127" s="72">
        <v>42933</v>
      </c>
      <c r="B127" s="37" t="s">
        <v>15</v>
      </c>
      <c r="C127" s="75" t="s">
        <v>202</v>
      </c>
      <c r="D127" s="39" t="str">
        <f>TBLDatabase[[#This Row],[Athlete Name]]&amp;TBLDatabase[[#This Row],[Test Label]]</f>
        <v>Max MooreTest 2</v>
      </c>
      <c r="E127" s="42" t="s">
        <v>117</v>
      </c>
      <c r="F127" s="38"/>
      <c r="G127" s="42">
        <v>58.1</v>
      </c>
      <c r="H127" s="42">
        <v>3.28</v>
      </c>
      <c r="I127" s="42">
        <v>5.2</v>
      </c>
      <c r="J127" s="42">
        <v>20</v>
      </c>
      <c r="K127" s="37"/>
      <c r="L127" s="37"/>
      <c r="M127" s="37"/>
      <c r="N127" s="40">
        <f t="shared" si="3"/>
        <v>0</v>
      </c>
    </row>
    <row r="128" spans="1:14" hidden="1">
      <c r="A128" s="1">
        <v>42880</v>
      </c>
      <c r="B128" s="2" t="s">
        <v>14</v>
      </c>
      <c r="C128" s="75" t="s">
        <v>182</v>
      </c>
      <c r="D128" s="19" t="str">
        <f>TBLDatabase[[#This Row],[Athlete Name]]&amp;TBLDatabase[[#This Row],[Test Label]]</f>
        <v>Mckenzie JamesTest 1</v>
      </c>
      <c r="E128" s="42" t="s">
        <v>116</v>
      </c>
      <c r="G128" s="41">
        <v>44.4</v>
      </c>
      <c r="H128" s="41">
        <v>3.43</v>
      </c>
      <c r="I128" s="41">
        <v>5.55</v>
      </c>
      <c r="J128" s="41">
        <v>18.5</v>
      </c>
      <c r="N128" s="7">
        <f t="shared" si="3"/>
        <v>0</v>
      </c>
    </row>
    <row r="129" spans="1:14" hidden="1">
      <c r="A129" s="72">
        <v>42933</v>
      </c>
      <c r="B129" s="37" t="s">
        <v>15</v>
      </c>
      <c r="C129" s="75" t="s">
        <v>182</v>
      </c>
      <c r="D129" s="39" t="str">
        <f>TBLDatabase[[#This Row],[Athlete Name]]&amp;TBLDatabase[[#This Row],[Test Label]]</f>
        <v>Mckenzie JamesTest 2</v>
      </c>
      <c r="E129" s="42" t="s">
        <v>116</v>
      </c>
      <c r="F129" s="38"/>
      <c r="G129" s="42">
        <v>45</v>
      </c>
      <c r="H129" s="42">
        <v>3.39</v>
      </c>
      <c r="I129" s="42">
        <v>5.46</v>
      </c>
      <c r="J129" s="42">
        <v>18.5</v>
      </c>
      <c r="K129" s="37"/>
      <c r="L129" s="37"/>
      <c r="M129" s="37"/>
      <c r="N129" s="40">
        <f t="shared" si="3"/>
        <v>0</v>
      </c>
    </row>
    <row r="130" spans="1:14" hidden="1">
      <c r="A130" s="1">
        <v>42880</v>
      </c>
      <c r="B130" s="2" t="s">
        <v>14</v>
      </c>
      <c r="C130" s="5" t="s">
        <v>76</v>
      </c>
      <c r="D130" t="str">
        <f>TBLDatabase[[#This Row],[Athlete Name]]&amp;TBLDatabase[[#This Row],[Test Label]]</f>
        <v>Michael FollisTest 1</v>
      </c>
      <c r="E130" s="41" t="s">
        <v>73</v>
      </c>
      <c r="G130" s="41">
        <v>48</v>
      </c>
      <c r="H130" s="41">
        <v>3.26</v>
      </c>
      <c r="I130" s="41">
        <v>5.41</v>
      </c>
      <c r="J130" s="41">
        <v>18.5</v>
      </c>
      <c r="N130" s="7">
        <f t="shared" si="3"/>
        <v>0</v>
      </c>
    </row>
    <row r="131" spans="1:14" hidden="1">
      <c r="A131" s="72">
        <v>42933</v>
      </c>
      <c r="B131" s="37" t="s">
        <v>15</v>
      </c>
      <c r="C131" s="75" t="s">
        <v>76</v>
      </c>
      <c r="D131" s="39" t="str">
        <f>TBLDatabase[[#This Row],[Athlete Name]]&amp;TBLDatabase[[#This Row],[Test Label]]</f>
        <v>Michael FollisTest 2</v>
      </c>
      <c r="E131" s="41" t="s">
        <v>73</v>
      </c>
      <c r="F131" s="38"/>
      <c r="G131" s="42">
        <v>44.2</v>
      </c>
      <c r="H131" s="42">
        <v>3.38</v>
      </c>
      <c r="I131" s="42">
        <v>5.05</v>
      </c>
      <c r="J131" s="42">
        <v>19</v>
      </c>
      <c r="K131" s="37"/>
      <c r="L131" s="37"/>
      <c r="M131" s="37"/>
      <c r="N131" s="40">
        <f t="shared" si="3"/>
        <v>0</v>
      </c>
    </row>
    <row r="132" spans="1:14" hidden="1">
      <c r="A132" s="1">
        <v>42880</v>
      </c>
      <c r="B132" s="2" t="s">
        <v>14</v>
      </c>
      <c r="C132" s="83" t="s">
        <v>163</v>
      </c>
      <c r="D132" t="str">
        <f>TBLDatabase[[#This Row],[Athlete Name]]&amp;TBLDatabase[[#This Row],[Test Label]]</f>
        <v>Morgan RobertsTest 1</v>
      </c>
      <c r="E132" s="41" t="s">
        <v>84</v>
      </c>
      <c r="G132" s="41">
        <v>42.5</v>
      </c>
      <c r="H132" s="41">
        <v>3.72</v>
      </c>
      <c r="I132" s="41">
        <v>5.61</v>
      </c>
      <c r="J132" s="41">
        <v>16.5</v>
      </c>
      <c r="N132" s="7">
        <f t="shared" si="3"/>
        <v>0</v>
      </c>
    </row>
    <row r="133" spans="1:14" hidden="1">
      <c r="A133" s="72">
        <v>42933</v>
      </c>
      <c r="B133" s="37" t="s">
        <v>15</v>
      </c>
      <c r="C133" s="83" t="s">
        <v>163</v>
      </c>
      <c r="D133" s="19" t="str">
        <f>TBLDatabase[[#This Row],[Athlete Name]]&amp;TBLDatabase[[#This Row],[Test Label]]</f>
        <v>Morgan RobertsTest 2</v>
      </c>
      <c r="E133" s="41" t="s">
        <v>84</v>
      </c>
      <c r="G133" s="79">
        <v>46.5</v>
      </c>
      <c r="H133" s="79">
        <v>3.57</v>
      </c>
      <c r="I133" s="42">
        <v>5.86</v>
      </c>
      <c r="J133" s="79">
        <v>17</v>
      </c>
      <c r="N133" s="7">
        <f t="shared" si="3"/>
        <v>0</v>
      </c>
    </row>
    <row r="134" spans="1:14" hidden="1">
      <c r="A134" s="1">
        <v>42880</v>
      </c>
      <c r="B134" s="2" t="s">
        <v>14</v>
      </c>
      <c r="C134" s="5" t="s">
        <v>81</v>
      </c>
      <c r="D134" t="str">
        <f>TBLDatabase[[#This Row],[Athlete Name]]&amp;TBLDatabase[[#This Row],[Test Label]]</f>
        <v>Nathen JonesTest 1</v>
      </c>
      <c r="E134" s="41" t="s">
        <v>73</v>
      </c>
      <c r="G134" s="41">
        <v>38.799999999999997</v>
      </c>
      <c r="H134" s="41">
        <v>3.34</v>
      </c>
      <c r="I134" s="41">
        <v>5.3</v>
      </c>
      <c r="J134" s="41">
        <v>19.5</v>
      </c>
      <c r="N134" s="7">
        <f t="shared" si="3"/>
        <v>0</v>
      </c>
    </row>
    <row r="135" spans="1:14" hidden="1">
      <c r="A135" s="72">
        <v>42933</v>
      </c>
      <c r="B135" s="37" t="s">
        <v>15</v>
      </c>
      <c r="C135" s="75" t="s">
        <v>175</v>
      </c>
      <c r="D135" s="39" t="str">
        <f>TBLDatabase[[#This Row],[Athlete Name]]&amp;TBLDatabase[[#This Row],[Test Label]]</f>
        <v>James TysonTest 2</v>
      </c>
      <c r="E135" s="41" t="s">
        <v>142</v>
      </c>
      <c r="F135" s="38"/>
      <c r="G135" s="42">
        <v>58.6</v>
      </c>
      <c r="H135" s="42">
        <v>3.85</v>
      </c>
      <c r="I135" s="42">
        <v>5.81</v>
      </c>
      <c r="J135" s="42">
        <v>16.5</v>
      </c>
      <c r="K135" s="37"/>
      <c r="L135" s="37"/>
      <c r="M135" s="37"/>
      <c r="N135" s="40">
        <f t="shared" si="3"/>
        <v>0</v>
      </c>
    </row>
    <row r="136" spans="1:14" hidden="1">
      <c r="A136" s="72">
        <v>42933</v>
      </c>
      <c r="B136" s="37" t="s">
        <v>15</v>
      </c>
      <c r="C136" s="75" t="s">
        <v>52</v>
      </c>
      <c r="D136" s="39" t="str">
        <f>TBLDatabase[[#This Row],[Athlete Name]]&amp;TBLDatabase[[#This Row],[Test Label]]</f>
        <v>Josh WilliamsTest 2</v>
      </c>
      <c r="E136" s="41" t="s">
        <v>142</v>
      </c>
      <c r="F136" s="38"/>
      <c r="G136" s="42">
        <v>43.6</v>
      </c>
      <c r="H136" s="42">
        <v>3.42</v>
      </c>
      <c r="I136" s="42">
        <v>5.36</v>
      </c>
      <c r="J136" s="42">
        <v>18</v>
      </c>
      <c r="K136" s="37"/>
      <c r="L136" s="37"/>
      <c r="M136" s="37"/>
      <c r="N136" s="40">
        <f t="shared" ref="N136:N167" si="4">L136/G136</f>
        <v>0</v>
      </c>
    </row>
    <row r="137" spans="1:14" hidden="1">
      <c r="A137" s="1">
        <v>42880</v>
      </c>
      <c r="B137" s="2" t="s">
        <v>14</v>
      </c>
      <c r="C137" s="5" t="s">
        <v>101</v>
      </c>
      <c r="D137" s="19" t="str">
        <f>TBLDatabase[[#This Row],[Athlete Name]]&amp;TBLDatabase[[#This Row],[Test Label]]</f>
        <v>OliverTest 1</v>
      </c>
      <c r="E137" s="42" t="s">
        <v>116</v>
      </c>
      <c r="G137" s="41">
        <v>48.7</v>
      </c>
      <c r="H137" s="41">
        <v>3.23</v>
      </c>
      <c r="I137" s="41">
        <v>5.33</v>
      </c>
      <c r="J137" s="41">
        <v>19.5</v>
      </c>
      <c r="N137" s="7">
        <f t="shared" si="4"/>
        <v>0</v>
      </c>
    </row>
    <row r="138" spans="1:14" hidden="1">
      <c r="A138" s="72">
        <v>42933</v>
      </c>
      <c r="B138" s="37" t="s">
        <v>15</v>
      </c>
      <c r="C138" s="75" t="s">
        <v>194</v>
      </c>
      <c r="D138" s="39" t="str">
        <f>TBLDatabase[[#This Row],[Athlete Name]]&amp;TBLDatabase[[#This Row],[Test Label]]</f>
        <v>Oscar HTest 2</v>
      </c>
      <c r="E138" s="42" t="s">
        <v>117</v>
      </c>
      <c r="F138" s="38"/>
      <c r="G138" s="42">
        <v>42.6</v>
      </c>
      <c r="H138" s="42">
        <v>3.18</v>
      </c>
      <c r="I138" s="42">
        <v>5.15</v>
      </c>
      <c r="J138" s="42">
        <v>19</v>
      </c>
      <c r="K138" s="37"/>
      <c r="L138" s="37"/>
      <c r="M138" s="37"/>
      <c r="N138" s="40">
        <f t="shared" si="4"/>
        <v>0</v>
      </c>
    </row>
    <row r="139" spans="1:14" hidden="1">
      <c r="A139" s="72">
        <v>42933</v>
      </c>
      <c r="B139" s="37" t="s">
        <v>15</v>
      </c>
      <c r="C139" s="75" t="s">
        <v>65</v>
      </c>
      <c r="D139" s="39" t="str">
        <f>TBLDatabase[[#This Row],[Athlete Name]]&amp;TBLDatabase[[#This Row],[Test Label]]</f>
        <v>Kane EdwardsonTest 2</v>
      </c>
      <c r="E139" s="41" t="s">
        <v>142</v>
      </c>
      <c r="F139" s="38"/>
      <c r="G139" s="42">
        <v>42.6</v>
      </c>
      <c r="H139" s="42">
        <v>3.41</v>
      </c>
      <c r="I139" s="42">
        <v>5.53</v>
      </c>
      <c r="J139" s="42">
        <v>16.5</v>
      </c>
      <c r="K139" s="37"/>
      <c r="L139" s="37"/>
      <c r="M139" s="37"/>
      <c r="N139" s="40">
        <f t="shared" si="4"/>
        <v>0</v>
      </c>
    </row>
    <row r="140" spans="1:14" hidden="1">
      <c r="A140" s="72">
        <v>42933</v>
      </c>
      <c r="B140" s="37" t="s">
        <v>15</v>
      </c>
      <c r="C140" s="75" t="s">
        <v>68</v>
      </c>
      <c r="D140" s="39" t="str">
        <f>TBLDatabase[[#This Row],[Athlete Name]]&amp;TBLDatabase[[#This Row],[Test Label]]</f>
        <v>Levi ParryTest 2</v>
      </c>
      <c r="E140" s="41" t="s">
        <v>142</v>
      </c>
      <c r="F140" s="38"/>
      <c r="G140" s="42">
        <v>46.6</v>
      </c>
      <c r="H140" s="42">
        <v>3.58</v>
      </c>
      <c r="I140" s="42">
        <v>5.72</v>
      </c>
      <c r="J140" s="42">
        <v>14</v>
      </c>
      <c r="K140" s="37"/>
      <c r="L140" s="37"/>
      <c r="M140" s="37"/>
      <c r="N140" s="40">
        <f t="shared" si="4"/>
        <v>0</v>
      </c>
    </row>
    <row r="141" spans="1:14" hidden="1">
      <c r="A141" s="1">
        <v>42880</v>
      </c>
      <c r="B141" s="2" t="s">
        <v>14</v>
      </c>
      <c r="C141" s="5" t="s">
        <v>74</v>
      </c>
      <c r="D141" t="str">
        <f>TBLDatabase[[#This Row],[Athlete Name]]&amp;TBLDatabase[[#This Row],[Test Label]]</f>
        <v>Owen HallmarkTest 1</v>
      </c>
      <c r="E141" s="41" t="s">
        <v>73</v>
      </c>
      <c r="G141" s="41">
        <v>53</v>
      </c>
      <c r="H141" s="41">
        <v>3.11</v>
      </c>
      <c r="I141" s="41">
        <v>5.0199999999999996</v>
      </c>
      <c r="J141" s="41">
        <v>19</v>
      </c>
      <c r="N141" s="7">
        <f t="shared" si="4"/>
        <v>0</v>
      </c>
    </row>
    <row r="142" spans="1:14" hidden="1">
      <c r="A142" s="1">
        <v>42880</v>
      </c>
      <c r="B142" s="2" t="s">
        <v>14</v>
      </c>
      <c r="C142" s="75" t="s">
        <v>125</v>
      </c>
      <c r="D142" s="39" t="str">
        <f>TBLDatabase[[#This Row],[Athlete Name]]&amp;TBLDatabase[[#This Row],[Test Label]]</f>
        <v>Owen MTest 1</v>
      </c>
      <c r="E142" s="42" t="s">
        <v>117</v>
      </c>
      <c r="F142" s="38"/>
      <c r="G142" s="42">
        <v>47.1</v>
      </c>
      <c r="H142" s="42">
        <v>3.15</v>
      </c>
      <c r="I142" s="42">
        <v>4.97</v>
      </c>
      <c r="J142" s="42">
        <v>21</v>
      </c>
      <c r="K142" s="37"/>
      <c r="L142" s="37"/>
      <c r="M142" s="37"/>
      <c r="N142" s="40">
        <f t="shared" si="4"/>
        <v>0</v>
      </c>
    </row>
    <row r="143" spans="1:14" hidden="1">
      <c r="A143" s="72">
        <v>42933</v>
      </c>
      <c r="B143" s="37" t="s">
        <v>15</v>
      </c>
      <c r="C143" s="75" t="s">
        <v>125</v>
      </c>
      <c r="D143" s="39" t="str">
        <f>TBLDatabase[[#This Row],[Athlete Name]]&amp;TBLDatabase[[#This Row],[Test Label]]</f>
        <v>Owen MTest 2</v>
      </c>
      <c r="E143" s="42" t="s">
        <v>117</v>
      </c>
      <c r="F143" s="38"/>
      <c r="G143" s="42">
        <v>45.5</v>
      </c>
      <c r="H143" s="42">
        <v>3.19</v>
      </c>
      <c r="I143" s="42">
        <v>5.1100000000000003</v>
      </c>
      <c r="J143" s="42">
        <v>21</v>
      </c>
      <c r="K143" s="37"/>
      <c r="L143" s="37"/>
      <c r="M143" s="37"/>
      <c r="N143" s="40">
        <f t="shared" si="4"/>
        <v>0</v>
      </c>
    </row>
    <row r="144" spans="1:14" hidden="1">
      <c r="A144" s="1">
        <v>42880</v>
      </c>
      <c r="B144" s="2" t="s">
        <v>14</v>
      </c>
      <c r="C144" s="5" t="s">
        <v>170</v>
      </c>
      <c r="D144" t="str">
        <f>TBLDatabase[[#This Row],[Athlete Name]]&amp;TBLDatabase[[#This Row],[Test Label]]</f>
        <v>Raffi EndemanoTest 1</v>
      </c>
      <c r="E144" s="41" t="s">
        <v>84</v>
      </c>
      <c r="G144" s="41">
        <v>41.9</v>
      </c>
      <c r="H144" s="41">
        <v>3.09</v>
      </c>
      <c r="I144" s="41">
        <v>5.32</v>
      </c>
      <c r="J144" s="41">
        <v>16.5</v>
      </c>
      <c r="N144" s="7">
        <f t="shared" si="4"/>
        <v>0</v>
      </c>
    </row>
    <row r="145" spans="1:14" hidden="1">
      <c r="A145" s="72">
        <v>42933</v>
      </c>
      <c r="B145" s="37" t="s">
        <v>15</v>
      </c>
      <c r="C145" s="5" t="s">
        <v>170</v>
      </c>
      <c r="D145" s="19" t="str">
        <f>TBLDatabase[[#This Row],[Athlete Name]]&amp;TBLDatabase[[#This Row],[Test Label]]</f>
        <v>Raffi EndemanoTest 2</v>
      </c>
      <c r="E145" s="41" t="s">
        <v>84</v>
      </c>
      <c r="G145" s="79">
        <v>36.6</v>
      </c>
      <c r="H145" s="79">
        <v>3.77</v>
      </c>
      <c r="I145" s="42">
        <v>5.6</v>
      </c>
      <c r="J145" s="79">
        <v>18</v>
      </c>
      <c r="N145" s="7">
        <f t="shared" si="4"/>
        <v>0</v>
      </c>
    </row>
    <row r="146" spans="1:14" hidden="1">
      <c r="A146" s="72">
        <v>42933</v>
      </c>
      <c r="B146" s="37" t="s">
        <v>15</v>
      </c>
      <c r="C146" s="75" t="s">
        <v>58</v>
      </c>
      <c r="D146" s="39" t="str">
        <f>TBLDatabase[[#This Row],[Athlete Name]]&amp;TBLDatabase[[#This Row],[Test Label]]</f>
        <v>Liam MossTest 2</v>
      </c>
      <c r="E146" s="41" t="s">
        <v>142</v>
      </c>
      <c r="F146" s="38"/>
      <c r="G146" s="42">
        <v>56.7</v>
      </c>
      <c r="H146" s="42">
        <v>3.19</v>
      </c>
      <c r="I146" s="42">
        <v>5.17</v>
      </c>
      <c r="J146" s="42">
        <v>18</v>
      </c>
      <c r="K146" s="37"/>
      <c r="L146" s="37"/>
      <c r="M146" s="37"/>
      <c r="N146" s="40">
        <f t="shared" si="4"/>
        <v>0</v>
      </c>
    </row>
    <row r="147" spans="1:14" hidden="1">
      <c r="A147" s="72">
        <v>42933</v>
      </c>
      <c r="B147" s="37" t="s">
        <v>15</v>
      </c>
      <c r="C147" s="75" t="s">
        <v>67</v>
      </c>
      <c r="D147" s="39" t="str">
        <f>TBLDatabase[[#This Row],[Athlete Name]]&amp;TBLDatabase[[#This Row],[Test Label]]</f>
        <v>Matty AtkinsonTest 2</v>
      </c>
      <c r="E147" s="41" t="s">
        <v>142</v>
      </c>
      <c r="F147" s="38"/>
      <c r="G147" s="42">
        <v>36.5</v>
      </c>
      <c r="H147" s="42">
        <v>3.73</v>
      </c>
      <c r="I147" s="42">
        <v>5.45</v>
      </c>
      <c r="J147" s="42">
        <v>19</v>
      </c>
      <c r="K147" s="37"/>
      <c r="L147" s="37"/>
      <c r="M147" s="37"/>
      <c r="N147" s="40">
        <f t="shared" si="4"/>
        <v>0</v>
      </c>
    </row>
    <row r="148" spans="1:14" hidden="1">
      <c r="A148" s="1">
        <v>42880</v>
      </c>
      <c r="B148" s="2" t="s">
        <v>14</v>
      </c>
      <c r="C148" s="75" t="s">
        <v>136</v>
      </c>
      <c r="D148" s="39" t="str">
        <f>TBLDatabase[[#This Row],[Athlete Name]]&amp;TBLDatabase[[#This Row],[Test Label]]</f>
        <v>Ryan STest 1</v>
      </c>
      <c r="E148" s="42" t="s">
        <v>117</v>
      </c>
      <c r="F148" s="38"/>
      <c r="G148" s="42">
        <v>53.7</v>
      </c>
      <c r="H148" s="42">
        <v>3.16</v>
      </c>
      <c r="I148" s="42">
        <v>5.19</v>
      </c>
      <c r="J148" s="42">
        <v>18.5</v>
      </c>
      <c r="K148" s="37"/>
      <c r="L148" s="37"/>
      <c r="M148" s="37"/>
      <c r="N148" s="40">
        <f t="shared" si="4"/>
        <v>0</v>
      </c>
    </row>
    <row r="149" spans="1:14" hidden="1">
      <c r="A149" s="72">
        <v>42933</v>
      </c>
      <c r="B149" s="37" t="s">
        <v>15</v>
      </c>
      <c r="C149" s="75" t="s">
        <v>136</v>
      </c>
      <c r="D149" s="39" t="str">
        <f>TBLDatabase[[#This Row],[Athlete Name]]&amp;TBLDatabase[[#This Row],[Test Label]]</f>
        <v>Ryan STest 2</v>
      </c>
      <c r="E149" s="42" t="s">
        <v>117</v>
      </c>
      <c r="F149" s="38"/>
      <c r="G149" s="42">
        <v>50</v>
      </c>
      <c r="H149" s="42">
        <v>3.28</v>
      </c>
      <c r="I149" s="42">
        <v>5.23</v>
      </c>
      <c r="J149" s="42">
        <v>19</v>
      </c>
      <c r="K149" s="37"/>
      <c r="L149" s="37"/>
      <c r="M149" s="37"/>
      <c r="N149" s="40">
        <f t="shared" si="4"/>
        <v>0</v>
      </c>
    </row>
    <row r="150" spans="1:14" hidden="1">
      <c r="A150" s="1">
        <v>42880</v>
      </c>
      <c r="B150" s="2" t="s">
        <v>14</v>
      </c>
      <c r="C150" s="5" t="s">
        <v>176</v>
      </c>
      <c r="D150" s="19" t="str">
        <f>TBLDatabase[[#This Row],[Athlete Name]]&amp;TBLDatabase[[#This Row],[Test Label]]</f>
        <v>Sam DonnallyTest 1</v>
      </c>
      <c r="E150" s="42" t="s">
        <v>116</v>
      </c>
      <c r="G150" s="41">
        <v>46.6</v>
      </c>
      <c r="H150" s="41">
        <v>3.49</v>
      </c>
      <c r="I150" s="41">
        <v>5.3</v>
      </c>
      <c r="J150" s="41">
        <v>19</v>
      </c>
      <c r="N150" s="7">
        <f t="shared" si="4"/>
        <v>0</v>
      </c>
    </row>
    <row r="151" spans="1:14" hidden="1">
      <c r="A151" s="72">
        <v>42933</v>
      </c>
      <c r="B151" s="37" t="s">
        <v>15</v>
      </c>
      <c r="C151" s="82" t="s">
        <v>176</v>
      </c>
      <c r="D151" s="39" t="str">
        <f>TBLDatabase[[#This Row],[Athlete Name]]&amp;TBLDatabase[[#This Row],[Test Label]]</f>
        <v>Sam DonnallyTest 2</v>
      </c>
      <c r="E151" s="42" t="s">
        <v>116</v>
      </c>
      <c r="F151" s="38"/>
      <c r="G151" s="42">
        <v>47.1</v>
      </c>
      <c r="H151" s="42">
        <v>3.32</v>
      </c>
      <c r="I151" s="42">
        <v>5.31</v>
      </c>
      <c r="J151" s="42">
        <v>18.5</v>
      </c>
      <c r="K151" s="37"/>
      <c r="L151" s="37"/>
      <c r="M151" s="37"/>
      <c r="N151" s="40">
        <f t="shared" si="4"/>
        <v>0</v>
      </c>
    </row>
    <row r="152" spans="1:14" hidden="1">
      <c r="A152" s="1">
        <v>42880</v>
      </c>
      <c r="B152" s="2" t="s">
        <v>14</v>
      </c>
      <c r="C152" s="75" t="s">
        <v>131</v>
      </c>
      <c r="D152" s="39" t="str">
        <f>TBLDatabase[[#This Row],[Athlete Name]]&amp;TBLDatabase[[#This Row],[Test Label]]</f>
        <v>Sam FTest 1</v>
      </c>
      <c r="E152" s="42" t="s">
        <v>117</v>
      </c>
      <c r="F152" s="38"/>
      <c r="G152" s="42">
        <v>66</v>
      </c>
      <c r="H152" s="42">
        <v>2.99</v>
      </c>
      <c r="I152" s="42">
        <v>4.7699999999999996</v>
      </c>
      <c r="J152" s="42">
        <v>20.5</v>
      </c>
      <c r="K152" s="37"/>
      <c r="L152" s="37"/>
      <c r="M152" s="37"/>
      <c r="N152" s="40">
        <f t="shared" si="4"/>
        <v>0</v>
      </c>
    </row>
    <row r="153" spans="1:14" hidden="1">
      <c r="A153" s="72">
        <v>42933</v>
      </c>
      <c r="B153" s="37" t="s">
        <v>15</v>
      </c>
      <c r="C153" s="75" t="s">
        <v>131</v>
      </c>
      <c r="D153" s="39" t="str">
        <f>TBLDatabase[[#This Row],[Athlete Name]]&amp;TBLDatabase[[#This Row],[Test Label]]</f>
        <v>Sam FTest 2</v>
      </c>
      <c r="E153" s="42" t="s">
        <v>117</v>
      </c>
      <c r="F153" s="38"/>
      <c r="G153" s="42">
        <v>61.2</v>
      </c>
      <c r="H153" s="42">
        <v>3.1</v>
      </c>
      <c r="I153" s="42">
        <v>4.96</v>
      </c>
      <c r="J153" s="42">
        <v>20.5</v>
      </c>
      <c r="K153" s="37"/>
      <c r="L153" s="37"/>
      <c r="M153" s="37"/>
      <c r="N153" s="40">
        <f t="shared" si="4"/>
        <v>0</v>
      </c>
    </row>
    <row r="154" spans="1:14" hidden="1">
      <c r="A154" s="1">
        <v>42880</v>
      </c>
      <c r="B154" s="2" t="s">
        <v>14</v>
      </c>
      <c r="C154" s="75" t="s">
        <v>130</v>
      </c>
      <c r="D154" s="39" t="str">
        <f>TBLDatabase[[#This Row],[Athlete Name]]&amp;TBLDatabase[[#This Row],[Test Label]]</f>
        <v>Sam HTest 1</v>
      </c>
      <c r="E154" s="42" t="s">
        <v>117</v>
      </c>
      <c r="F154" s="38"/>
      <c r="G154" s="42">
        <v>51.6</v>
      </c>
      <c r="H154" s="42">
        <v>3.12</v>
      </c>
      <c r="I154" s="42">
        <v>5.04</v>
      </c>
      <c r="J154" s="42">
        <v>19.5</v>
      </c>
      <c r="K154" s="37"/>
      <c r="L154" s="37"/>
      <c r="M154" s="37"/>
      <c r="N154" s="40">
        <f t="shared" si="4"/>
        <v>0</v>
      </c>
    </row>
    <row r="155" spans="1:14" hidden="1">
      <c r="A155" s="72">
        <v>42933</v>
      </c>
      <c r="B155" s="37" t="s">
        <v>15</v>
      </c>
      <c r="C155" s="75" t="s">
        <v>130</v>
      </c>
      <c r="D155" s="39" t="str">
        <f>TBLDatabase[[#This Row],[Athlete Name]]&amp;TBLDatabase[[#This Row],[Test Label]]</f>
        <v>Sam HTest 2</v>
      </c>
      <c r="E155" s="42" t="s">
        <v>117</v>
      </c>
      <c r="F155" s="38"/>
      <c r="G155" s="42">
        <v>50.6</v>
      </c>
      <c r="H155" s="42">
        <v>3.07</v>
      </c>
      <c r="I155" s="42">
        <v>4.8600000000000003</v>
      </c>
      <c r="J155" s="42">
        <v>19</v>
      </c>
      <c r="K155" s="37"/>
      <c r="L155" s="37"/>
      <c r="M155" s="37"/>
      <c r="N155" s="40">
        <f t="shared" si="4"/>
        <v>0</v>
      </c>
    </row>
    <row r="156" spans="1:14" hidden="1">
      <c r="A156" s="72">
        <v>42933</v>
      </c>
      <c r="B156" s="37" t="s">
        <v>15</v>
      </c>
      <c r="C156" s="75" t="s">
        <v>173</v>
      </c>
      <c r="D156" s="39" t="str">
        <f>TBLDatabase[[#This Row],[Athlete Name]]&amp;TBLDatabase[[#This Row],[Test Label]]</f>
        <v>Oli JohnsonTest 2</v>
      </c>
      <c r="E156" s="41" t="s">
        <v>142</v>
      </c>
      <c r="F156" s="38"/>
      <c r="G156" s="42">
        <v>49.5</v>
      </c>
      <c r="H156" s="42">
        <v>3.43</v>
      </c>
      <c r="I156" s="42">
        <v>5.35</v>
      </c>
      <c r="J156" s="42">
        <v>19.5</v>
      </c>
      <c r="K156" s="37"/>
      <c r="L156" s="37"/>
      <c r="M156" s="37"/>
      <c r="N156" s="40">
        <f t="shared" si="4"/>
        <v>0</v>
      </c>
    </row>
    <row r="157" spans="1:14" hidden="1">
      <c r="A157" s="72">
        <v>42933</v>
      </c>
      <c r="B157" s="37" t="s">
        <v>15</v>
      </c>
      <c r="C157" s="75" t="s">
        <v>60</v>
      </c>
      <c r="D157" s="39" t="str">
        <f>TBLDatabase[[#This Row],[Athlete Name]]&amp;TBLDatabase[[#This Row],[Test Label]]</f>
        <v>Owen CzerniakTest 2</v>
      </c>
      <c r="E157" s="41" t="s">
        <v>142</v>
      </c>
      <c r="F157" s="38"/>
      <c r="G157" s="42">
        <v>46.2</v>
      </c>
      <c r="H157" s="42">
        <v>3.58</v>
      </c>
      <c r="I157" s="42">
        <v>5.5</v>
      </c>
      <c r="J157" s="42">
        <v>19.5</v>
      </c>
      <c r="K157" s="37"/>
      <c r="L157" s="37"/>
      <c r="M157" s="37"/>
      <c r="N157" s="40">
        <f t="shared" si="4"/>
        <v>0</v>
      </c>
    </row>
    <row r="158" spans="1:14">
      <c r="A158" s="1">
        <v>42880</v>
      </c>
      <c r="B158" s="2" t="s">
        <v>14</v>
      </c>
      <c r="C158" s="75" t="s">
        <v>128</v>
      </c>
      <c r="D158" s="39" t="str">
        <f>TBLDatabase[[#This Row],[Athlete Name]]&amp;TBLDatabase[[#This Row],[Test Label]]</f>
        <v>SullyTest 1</v>
      </c>
      <c r="E158" s="42" t="s">
        <v>117</v>
      </c>
      <c r="F158" s="38"/>
      <c r="G158" s="42">
        <v>51.1</v>
      </c>
      <c r="H158" s="42">
        <v>3.22</v>
      </c>
      <c r="I158" s="42">
        <v>4.87</v>
      </c>
      <c r="J158" s="42">
        <v>22</v>
      </c>
      <c r="K158" s="37"/>
      <c r="L158" s="37"/>
      <c r="M158" s="37"/>
      <c r="N158" s="40">
        <f t="shared" si="4"/>
        <v>0</v>
      </c>
    </row>
    <row r="159" spans="1:14" hidden="1">
      <c r="A159" s="1">
        <v>42880</v>
      </c>
      <c r="B159" s="2" t="s">
        <v>14</v>
      </c>
      <c r="C159" s="75" t="s">
        <v>114</v>
      </c>
      <c r="D159" s="39" t="str">
        <f>TBLDatabase[[#This Row],[Athlete Name]]&amp;TBLDatabase[[#This Row],[Test Label]]</f>
        <v>SunnyTest 1</v>
      </c>
      <c r="E159" s="42" t="s">
        <v>116</v>
      </c>
      <c r="F159" s="38"/>
      <c r="G159" s="42">
        <v>38.1</v>
      </c>
      <c r="H159" s="42">
        <v>3.58</v>
      </c>
      <c r="I159" s="42">
        <v>5.88</v>
      </c>
      <c r="J159" s="41">
        <v>18.5</v>
      </c>
      <c r="K159" s="37"/>
      <c r="L159" s="37"/>
      <c r="M159" s="37"/>
      <c r="N159" s="40">
        <f t="shared" si="4"/>
        <v>0</v>
      </c>
    </row>
    <row r="160" spans="1:14">
      <c r="A160" s="1">
        <v>42880</v>
      </c>
      <c r="B160" s="2" t="s">
        <v>14</v>
      </c>
      <c r="C160" s="75" t="s">
        <v>118</v>
      </c>
      <c r="D160" s="39" t="str">
        <f>TBLDatabase[[#This Row],[Athlete Name]]&amp;TBLDatabase[[#This Row],[Test Label]]</f>
        <v>SwinoTest 1</v>
      </c>
      <c r="E160" s="42" t="s">
        <v>117</v>
      </c>
      <c r="F160" s="38"/>
      <c r="G160" s="42">
        <v>47.8</v>
      </c>
      <c r="H160" s="42">
        <v>3.21</v>
      </c>
      <c r="I160" s="42">
        <v>4.95</v>
      </c>
      <c r="J160" s="42">
        <v>18.5</v>
      </c>
      <c r="K160" s="37"/>
      <c r="L160" s="37"/>
      <c r="M160" s="37"/>
      <c r="N160" s="40">
        <f t="shared" si="4"/>
        <v>0</v>
      </c>
    </row>
    <row r="161" spans="1:14" hidden="1">
      <c r="A161" s="72">
        <v>42933</v>
      </c>
      <c r="B161" s="37" t="s">
        <v>15</v>
      </c>
      <c r="C161" s="75" t="s">
        <v>188</v>
      </c>
      <c r="D161" s="39" t="str">
        <f>TBLDatabase[[#This Row],[Athlete Name]]&amp;TBLDatabase[[#This Row],[Test Label]]</f>
        <v>Taewoo KimTest 2</v>
      </c>
      <c r="E161" s="41" t="s">
        <v>73</v>
      </c>
      <c r="F161" s="38"/>
      <c r="G161" s="42">
        <v>51.9</v>
      </c>
      <c r="H161" s="42">
        <v>3.11</v>
      </c>
      <c r="I161" s="42">
        <v>5.1100000000000003</v>
      </c>
      <c r="J161" s="42">
        <v>20</v>
      </c>
      <c r="K161" s="37"/>
      <c r="L161" s="37"/>
      <c r="M161" s="37"/>
      <c r="N161" s="40">
        <f t="shared" si="4"/>
        <v>0</v>
      </c>
    </row>
    <row r="162" spans="1:14">
      <c r="A162" s="1">
        <v>42880</v>
      </c>
      <c r="B162" s="2" t="s">
        <v>14</v>
      </c>
      <c r="C162" s="75" t="s">
        <v>138</v>
      </c>
      <c r="D162" s="39" t="str">
        <f>TBLDatabase[[#This Row],[Athlete Name]]&amp;TBLDatabase[[#This Row],[Test Label]]</f>
        <v>Taylor ATest 1</v>
      </c>
      <c r="E162" s="42" t="s">
        <v>117</v>
      </c>
      <c r="F162" s="38"/>
      <c r="G162" s="42">
        <v>47.8</v>
      </c>
      <c r="H162" s="42">
        <v>3.16</v>
      </c>
      <c r="I162" s="42">
        <v>4.78</v>
      </c>
      <c r="J162" s="42">
        <v>20</v>
      </c>
      <c r="K162" s="37"/>
      <c r="L162" s="37"/>
      <c r="M162" s="37"/>
      <c r="N162" s="40">
        <f t="shared" si="4"/>
        <v>0</v>
      </c>
    </row>
    <row r="163" spans="1:14">
      <c r="A163" s="72">
        <v>42933</v>
      </c>
      <c r="B163" s="37" t="s">
        <v>15</v>
      </c>
      <c r="C163" s="75" t="s">
        <v>138</v>
      </c>
      <c r="D163" s="39" t="str">
        <f>TBLDatabase[[#This Row],[Athlete Name]]&amp;TBLDatabase[[#This Row],[Test Label]]</f>
        <v>Taylor ATest 2</v>
      </c>
      <c r="E163" s="42" t="s">
        <v>117</v>
      </c>
      <c r="F163" s="38"/>
      <c r="G163" s="42">
        <v>51.6</v>
      </c>
      <c r="H163" s="42">
        <v>3.25</v>
      </c>
      <c r="I163" s="42">
        <v>4.9800000000000004</v>
      </c>
      <c r="J163" s="42">
        <v>20.5</v>
      </c>
      <c r="K163" s="37"/>
      <c r="L163" s="37"/>
      <c r="M163" s="37"/>
      <c r="N163" s="40">
        <f t="shared" si="4"/>
        <v>0</v>
      </c>
    </row>
    <row r="164" spans="1:14" hidden="1">
      <c r="A164" s="72">
        <v>42933</v>
      </c>
      <c r="B164" s="37" t="s">
        <v>15</v>
      </c>
      <c r="C164" s="75" t="s">
        <v>63</v>
      </c>
      <c r="D164" s="39" t="str">
        <f>TBLDatabase[[#This Row],[Athlete Name]]&amp;TBLDatabase[[#This Row],[Test Label]]</f>
        <v>Reagan JonesTest 2</v>
      </c>
      <c r="E164" s="41" t="s">
        <v>142</v>
      </c>
      <c r="F164" s="38"/>
      <c r="G164" s="42">
        <v>43.2</v>
      </c>
      <c r="H164" s="42">
        <v>3.6</v>
      </c>
      <c r="I164" s="42">
        <v>5.3</v>
      </c>
      <c r="J164" s="42">
        <v>17.5</v>
      </c>
      <c r="K164" s="37"/>
      <c r="L164" s="37"/>
      <c r="M164" s="37"/>
      <c r="N164" s="40">
        <f t="shared" si="4"/>
        <v>0</v>
      </c>
    </row>
    <row r="165" spans="1:14" hidden="1">
      <c r="A165" s="72">
        <v>42933</v>
      </c>
      <c r="B165" s="37" t="s">
        <v>15</v>
      </c>
      <c r="C165" s="75" t="s">
        <v>64</v>
      </c>
      <c r="D165" s="39" t="str">
        <f>TBLDatabase[[#This Row],[Athlete Name]]&amp;TBLDatabase[[#This Row],[Test Label]]</f>
        <v>Steffan KnightTest 2</v>
      </c>
      <c r="E165" s="41" t="s">
        <v>142</v>
      </c>
      <c r="F165" s="38"/>
      <c r="G165" s="42">
        <v>43.3</v>
      </c>
      <c r="H165" s="42">
        <v>3.42</v>
      </c>
      <c r="I165" s="42">
        <v>5.57</v>
      </c>
      <c r="J165" s="42">
        <v>19</v>
      </c>
      <c r="K165" s="37"/>
      <c r="L165" s="37"/>
      <c r="M165" s="37"/>
      <c r="N165" s="40">
        <f t="shared" si="4"/>
        <v>0</v>
      </c>
    </row>
    <row r="166" spans="1:14">
      <c r="A166" s="1">
        <v>42880</v>
      </c>
      <c r="B166" s="2" t="s">
        <v>14</v>
      </c>
      <c r="C166" s="75" t="s">
        <v>127</v>
      </c>
      <c r="D166" s="39" t="str">
        <f>TBLDatabase[[#This Row],[Athlete Name]]&amp;TBLDatabase[[#This Row],[Test Label]]</f>
        <v>Tom BTest 1</v>
      </c>
      <c r="E166" s="42" t="s">
        <v>117</v>
      </c>
      <c r="F166" s="38"/>
      <c r="G166" s="42">
        <v>51.7</v>
      </c>
      <c r="H166" s="42">
        <v>3.08</v>
      </c>
      <c r="I166" s="42">
        <v>4.71</v>
      </c>
      <c r="J166" s="42">
        <v>20.5</v>
      </c>
      <c r="K166" s="37"/>
      <c r="L166" s="37"/>
      <c r="M166" s="37"/>
      <c r="N166" s="40">
        <f t="shared" si="4"/>
        <v>0</v>
      </c>
    </row>
    <row r="167" spans="1:14" hidden="1">
      <c r="A167" s="1">
        <v>42880</v>
      </c>
      <c r="B167" s="2" t="s">
        <v>14</v>
      </c>
      <c r="C167" s="5" t="s">
        <v>166</v>
      </c>
      <c r="D167" s="19" t="str">
        <f>TBLDatabase[[#This Row],[Athlete Name]]&amp;TBLDatabase[[#This Row],[Test Label]]</f>
        <v>Tom NorwoodTest 1</v>
      </c>
      <c r="E167" s="41" t="s">
        <v>84</v>
      </c>
      <c r="G167" s="41">
        <v>45</v>
      </c>
      <c r="H167" s="41">
        <v>3.65</v>
      </c>
      <c r="I167" s="41">
        <v>5.32</v>
      </c>
      <c r="J167" s="41">
        <v>16.5</v>
      </c>
      <c r="N167" s="7">
        <f t="shared" si="4"/>
        <v>0</v>
      </c>
    </row>
    <row r="168" spans="1:14" hidden="1">
      <c r="A168" s="72">
        <v>42933</v>
      </c>
      <c r="B168" s="37" t="s">
        <v>15</v>
      </c>
      <c r="C168" s="5" t="s">
        <v>166</v>
      </c>
      <c r="D168" s="19" t="str">
        <f>TBLDatabase[[#This Row],[Athlete Name]]&amp;TBLDatabase[[#This Row],[Test Label]]</f>
        <v>Tom NorwoodTest 2</v>
      </c>
      <c r="E168" s="41" t="s">
        <v>84</v>
      </c>
      <c r="G168" s="79">
        <v>41.4</v>
      </c>
      <c r="H168" s="79">
        <v>3.56</v>
      </c>
      <c r="I168" s="42">
        <v>5.5</v>
      </c>
      <c r="J168" s="79">
        <v>18.5</v>
      </c>
      <c r="N168" s="7">
        <f t="shared" ref="N168:N174" si="5">L168/G168</f>
        <v>0</v>
      </c>
    </row>
    <row r="169" spans="1:14" hidden="1">
      <c r="A169" s="72">
        <v>42933</v>
      </c>
      <c r="B169" s="37" t="s">
        <v>15</v>
      </c>
      <c r="C169" s="75" t="s">
        <v>174</v>
      </c>
      <c r="D169" s="39" t="str">
        <f>TBLDatabase[[#This Row],[Athlete Name]]&amp;TBLDatabase[[#This Row],[Test Label]]</f>
        <v>Toby Gallagher-KeenanTest 2</v>
      </c>
      <c r="E169" s="41" t="s">
        <v>142</v>
      </c>
      <c r="F169" s="38"/>
      <c r="G169" s="42">
        <v>43.5</v>
      </c>
      <c r="H169" s="42">
        <v>3.62</v>
      </c>
      <c r="I169" s="42">
        <v>5.3</v>
      </c>
      <c r="J169" s="42">
        <v>17.5</v>
      </c>
      <c r="K169" s="37"/>
      <c r="L169" s="37"/>
      <c r="M169" s="37"/>
      <c r="N169" s="40">
        <f t="shared" si="5"/>
        <v>0</v>
      </c>
    </row>
    <row r="170" spans="1:14" hidden="1">
      <c r="A170" s="72">
        <v>42933</v>
      </c>
      <c r="B170" s="37" t="s">
        <v>15</v>
      </c>
      <c r="C170" s="75" t="s">
        <v>171</v>
      </c>
      <c r="D170" s="39" t="str">
        <f>TBLDatabase[[#This Row],[Athlete Name]]&amp;TBLDatabase[[#This Row],[Test Label]]</f>
        <v>Will EbbrellTest 2</v>
      </c>
      <c r="E170" s="41" t="s">
        <v>142</v>
      </c>
      <c r="F170" s="38"/>
      <c r="G170" s="42">
        <v>31.2</v>
      </c>
      <c r="H170" s="42">
        <v>4.49</v>
      </c>
      <c r="I170" s="42">
        <v>6.16</v>
      </c>
      <c r="J170" s="42">
        <v>16</v>
      </c>
      <c r="K170" s="37"/>
      <c r="L170" s="37"/>
      <c r="M170" s="37"/>
      <c r="N170" s="40">
        <f t="shared" si="5"/>
        <v>0</v>
      </c>
    </row>
    <row r="171" spans="1:14" hidden="1">
      <c r="A171" s="1">
        <v>42880</v>
      </c>
      <c r="B171" s="2" t="s">
        <v>14</v>
      </c>
      <c r="C171" s="5" t="s">
        <v>168</v>
      </c>
      <c r="D171" t="str">
        <f>TBLDatabase[[#This Row],[Athlete Name]]&amp;TBLDatabase[[#This Row],[Test Label]]</f>
        <v>Will NashTest 1</v>
      </c>
      <c r="E171" s="41" t="s">
        <v>84</v>
      </c>
      <c r="G171" s="41">
        <v>38.5</v>
      </c>
      <c r="H171" s="41">
        <v>3.52</v>
      </c>
      <c r="I171" s="41">
        <v>5.48</v>
      </c>
      <c r="J171" s="41">
        <v>19</v>
      </c>
      <c r="N171" s="7">
        <f t="shared" si="5"/>
        <v>0</v>
      </c>
    </row>
    <row r="172" spans="1:14" hidden="1">
      <c r="A172" s="72">
        <v>42933</v>
      </c>
      <c r="B172" s="37" t="s">
        <v>15</v>
      </c>
      <c r="C172" s="5" t="s">
        <v>168</v>
      </c>
      <c r="D172" s="39" t="str">
        <f>TBLDatabase[[#This Row],[Athlete Name]]&amp;TBLDatabase[[#This Row],[Test Label]]</f>
        <v>Will NashTest 2</v>
      </c>
      <c r="E172" s="41" t="s">
        <v>84</v>
      </c>
      <c r="F172" s="38"/>
      <c r="G172" s="79">
        <v>36.9</v>
      </c>
      <c r="H172" s="79">
        <v>3.8</v>
      </c>
      <c r="I172" s="42">
        <v>5.42</v>
      </c>
      <c r="J172" s="79">
        <v>19.5</v>
      </c>
      <c r="K172" s="37"/>
      <c r="L172" s="37"/>
      <c r="M172" s="37"/>
      <c r="N172" s="40">
        <f t="shared" si="5"/>
        <v>0</v>
      </c>
    </row>
    <row r="173" spans="1:14" hidden="1">
      <c r="A173" s="1">
        <v>42880</v>
      </c>
      <c r="B173" s="2" t="s">
        <v>14</v>
      </c>
      <c r="C173" s="75" t="s">
        <v>180</v>
      </c>
      <c r="D173" s="19" t="str">
        <f>TBLDatabase[[#This Row],[Athlete Name]]&amp;TBLDatabase[[#This Row],[Test Label]]</f>
        <v>Zak Tyler-HolkindTest 1</v>
      </c>
      <c r="E173" s="42" t="s">
        <v>116</v>
      </c>
      <c r="G173" s="41">
        <v>48</v>
      </c>
      <c r="H173" s="41">
        <v>3.31</v>
      </c>
      <c r="I173" s="41">
        <v>5.39</v>
      </c>
      <c r="J173" s="41">
        <v>18.5</v>
      </c>
      <c r="N173" s="7">
        <f t="shared" si="5"/>
        <v>0</v>
      </c>
    </row>
    <row r="174" spans="1:14" hidden="1">
      <c r="A174" s="72">
        <v>42933</v>
      </c>
      <c r="B174" s="37" t="s">
        <v>15</v>
      </c>
      <c r="C174" s="75" t="s">
        <v>180</v>
      </c>
      <c r="D174" s="39" t="str">
        <f>TBLDatabase[[#This Row],[Athlete Name]]&amp;TBLDatabase[[#This Row],[Test Label]]</f>
        <v>Zak Tyler-HolkindTest 2</v>
      </c>
      <c r="E174" s="42" t="s">
        <v>116</v>
      </c>
      <c r="F174" s="38"/>
      <c r="G174" s="42">
        <v>46</v>
      </c>
      <c r="H174" s="42">
        <v>3.47</v>
      </c>
      <c r="I174" s="42">
        <v>5.16</v>
      </c>
      <c r="J174" s="42">
        <v>17</v>
      </c>
      <c r="K174" s="37"/>
      <c r="L174" s="37"/>
      <c r="M174" s="37"/>
      <c r="N174" s="40">
        <f t="shared" si="5"/>
        <v>0</v>
      </c>
    </row>
    <row r="175" spans="1:14">
      <c r="A175" s="71">
        <f>SUBTOTAL(101,TBLDatabase[Date])</f>
        <v>42890.6</v>
      </c>
      <c r="C175"/>
      <c r="E175" s="41"/>
      <c r="G175" s="3">
        <f>SUBTOTAL(101,TBLDatabase[Jump (cm)])</f>
        <v>50</v>
      </c>
      <c r="H175" s="3">
        <f>SUBTOTAL(101,TBLDatabase[20m Sprint (s)])</f>
        <v>3.1840000000000002</v>
      </c>
      <c r="I175" s="3">
        <f>SUBTOTAL(101,TBLDatabase[5-0-5 Agility (s)])</f>
        <v>4.8580000000000005</v>
      </c>
      <c r="J175" s="3">
        <f>SUBTOTAL(101,TBLDatabase[30:15])</f>
        <v>20.3</v>
      </c>
      <c r="N175" s="7">
        <f>SUBTOTAL(109,TBLDatabase[Strength - MTP/BW Ratio (N/kg)])</f>
        <v>0</v>
      </c>
    </row>
  </sheetData>
  <sortState ref="A7:L43">
    <sortCondition ref="A7:A43"/>
    <sortCondition ref="C7:C43"/>
  </sortState>
  <phoneticPr fontId="7" type="noConversion"/>
  <dataValidations count="3">
    <dataValidation type="list" allowBlank="1" showInputMessage="1" showErrorMessage="1" sqref="C132:C133 C85:C95 C68:C83 C66 C63:C64 C8:C53 C55:C58">
      <formula1>listPlayerNames</formula1>
    </dataValidation>
    <dataValidation type="list" allowBlank="1" showInputMessage="1" showErrorMessage="1" sqref="B8:B174">
      <formula1>listTestPeriods</formula1>
    </dataValidation>
    <dataValidation type="list" allowBlank="1" showInputMessage="1" showErrorMessage="1" sqref="F8:F174">
      <formula1>listPosition</formula1>
    </dataValidation>
  </dataValidations>
  <pageMargins left="0.7" right="0.7" top="0.75" bottom="0.75" header="0.3" footer="0.3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/>
  </sheetViews>
  <sheetFormatPr baseColWidth="10" defaultColWidth="11.5" defaultRowHeight="14" x14ac:dyDescent="0"/>
  <cols>
    <col min="1" max="1" width="12.5" customWidth="1"/>
    <col min="2" max="2" width="17.83203125" customWidth="1"/>
    <col min="3" max="3" width="17.6640625" bestFit="1" customWidth="1"/>
    <col min="4" max="4" width="18.5" bestFit="1" customWidth="1"/>
    <col min="5" max="5" width="11.1640625" bestFit="1" customWidth="1"/>
  </cols>
  <sheetData>
    <row r="1" spans="1:5">
      <c r="A1" s="18" t="s">
        <v>48</v>
      </c>
      <c r="B1" t="s">
        <v>117</v>
      </c>
    </row>
    <row r="3" spans="1:5">
      <c r="B3" s="18" t="s">
        <v>40</v>
      </c>
    </row>
    <row r="4" spans="1:5">
      <c r="A4" s="18" t="s">
        <v>147</v>
      </c>
      <c r="B4" t="s">
        <v>151</v>
      </c>
      <c r="C4" t="s">
        <v>148</v>
      </c>
      <c r="D4" t="s">
        <v>149</v>
      </c>
      <c r="E4" t="s">
        <v>150</v>
      </c>
    </row>
    <row r="5" spans="1:5">
      <c r="A5" s="5" t="s">
        <v>134</v>
      </c>
      <c r="B5" s="19">
        <v>46.5</v>
      </c>
      <c r="C5" s="19">
        <v>3.23</v>
      </c>
      <c r="D5" s="19">
        <v>4.9800000000000004</v>
      </c>
      <c r="E5" s="19">
        <v>19.5</v>
      </c>
    </row>
    <row r="6" spans="1:5">
      <c r="A6" s="5" t="s">
        <v>129</v>
      </c>
      <c r="B6" s="19">
        <v>52.5</v>
      </c>
      <c r="C6" s="19">
        <v>3.04</v>
      </c>
      <c r="D6" s="19">
        <v>4.76</v>
      </c>
      <c r="E6" s="19">
        <v>20.5</v>
      </c>
    </row>
    <row r="7" spans="1:5">
      <c r="A7" s="5" t="s">
        <v>124</v>
      </c>
      <c r="B7" s="19">
        <v>46</v>
      </c>
      <c r="C7" s="19">
        <v>3.15</v>
      </c>
      <c r="D7" s="19">
        <v>5.08</v>
      </c>
      <c r="E7" s="19">
        <v>18.5</v>
      </c>
    </row>
    <row r="8" spans="1:5">
      <c r="A8" s="5" t="s">
        <v>140</v>
      </c>
      <c r="B8" s="19">
        <v>50.9</v>
      </c>
      <c r="C8" s="19">
        <v>3.06</v>
      </c>
      <c r="D8" s="19">
        <v>5.13</v>
      </c>
      <c r="E8" s="19">
        <v>18</v>
      </c>
    </row>
    <row r="9" spans="1:5">
      <c r="A9" s="5" t="s">
        <v>107</v>
      </c>
      <c r="B9" s="19">
        <v>48</v>
      </c>
      <c r="C9" s="19">
        <v>3.23</v>
      </c>
      <c r="D9" s="19">
        <v>5.05</v>
      </c>
      <c r="E9" s="19">
        <v>18.5</v>
      </c>
    </row>
    <row r="10" spans="1:5">
      <c r="A10" s="5" t="s">
        <v>123</v>
      </c>
      <c r="B10" s="19">
        <v>52.8</v>
      </c>
      <c r="C10" s="19">
        <v>3.14</v>
      </c>
      <c r="D10" s="19">
        <v>4.87</v>
      </c>
      <c r="E10" s="19">
        <v>19.5</v>
      </c>
    </row>
    <row r="11" spans="1:5">
      <c r="A11" s="5" t="s">
        <v>143</v>
      </c>
      <c r="B11" s="19">
        <v>48.9</v>
      </c>
      <c r="C11" s="19">
        <v>3.14</v>
      </c>
      <c r="D11" s="19">
        <v>5.51</v>
      </c>
      <c r="E11" s="19">
        <v>19.5</v>
      </c>
    </row>
    <row r="12" spans="1:5">
      <c r="A12" s="5" t="s">
        <v>126</v>
      </c>
      <c r="B12" s="19">
        <v>46.8</v>
      </c>
      <c r="C12" s="19">
        <v>3.02</v>
      </c>
      <c r="D12" s="19">
        <v>4.8600000000000003</v>
      </c>
      <c r="E12" s="19">
        <v>18.5</v>
      </c>
    </row>
    <row r="13" spans="1:5">
      <c r="A13" s="5" t="s">
        <v>135</v>
      </c>
      <c r="B13" s="19">
        <v>51.9</v>
      </c>
      <c r="C13" s="19">
        <v>3.31</v>
      </c>
      <c r="D13" s="19">
        <v>4.83</v>
      </c>
      <c r="E13" s="19">
        <v>19.5</v>
      </c>
    </row>
    <row r="14" spans="1:5">
      <c r="A14" s="5" t="s">
        <v>132</v>
      </c>
      <c r="B14" s="19">
        <v>41.7</v>
      </c>
      <c r="C14" s="19">
        <v>3.27</v>
      </c>
      <c r="D14" s="19">
        <v>4.93</v>
      </c>
      <c r="E14" s="19">
        <v>18.5</v>
      </c>
    </row>
    <row r="15" spans="1:5">
      <c r="A15" s="5" t="s">
        <v>144</v>
      </c>
      <c r="B15" s="19">
        <v>49</v>
      </c>
      <c r="C15" s="19">
        <v>3.2</v>
      </c>
      <c r="D15" s="19">
        <v>5.0999999999999996</v>
      </c>
      <c r="E15" s="19">
        <v>19</v>
      </c>
    </row>
    <row r="16" spans="1:5">
      <c r="A16" s="5" t="s">
        <v>137</v>
      </c>
      <c r="B16" s="19">
        <v>41.6</v>
      </c>
      <c r="C16" s="19">
        <v>3.32</v>
      </c>
      <c r="D16" s="19">
        <v>5.21</v>
      </c>
      <c r="E16" s="19">
        <v>19</v>
      </c>
    </row>
    <row r="17" spans="1:5">
      <c r="A17" s="5" t="s">
        <v>122</v>
      </c>
      <c r="B17" s="19">
        <v>46.5</v>
      </c>
      <c r="C17" s="19">
        <v>3.44</v>
      </c>
      <c r="D17" s="19">
        <v>5.64</v>
      </c>
      <c r="E17" s="19">
        <v>16.5</v>
      </c>
    </row>
    <row r="18" spans="1:5">
      <c r="A18" s="5" t="s">
        <v>120</v>
      </c>
      <c r="B18" s="19">
        <v>57.6</v>
      </c>
      <c r="C18" s="19">
        <v>3.25</v>
      </c>
      <c r="D18" s="19">
        <v>5.03</v>
      </c>
      <c r="E18" s="19">
        <v>21</v>
      </c>
    </row>
    <row r="19" spans="1:5">
      <c r="A19" s="5" t="s">
        <v>105</v>
      </c>
      <c r="B19" s="19">
        <v>54.6</v>
      </c>
      <c r="C19" s="19">
        <v>3.28</v>
      </c>
      <c r="D19" s="19">
        <v>5.35</v>
      </c>
      <c r="E19" s="19">
        <v>18</v>
      </c>
    </row>
    <row r="20" spans="1:5">
      <c r="A20" s="5" t="s">
        <v>119</v>
      </c>
      <c r="B20" s="19">
        <v>63</v>
      </c>
      <c r="C20" s="19">
        <v>3.06</v>
      </c>
      <c r="D20" s="19">
        <v>4.78</v>
      </c>
      <c r="E20" s="19">
        <v>19.5</v>
      </c>
    </row>
    <row r="21" spans="1:5">
      <c r="A21" s="5" t="s">
        <v>139</v>
      </c>
      <c r="B21" s="19">
        <v>55.2</v>
      </c>
      <c r="C21" s="19">
        <v>3.18</v>
      </c>
      <c r="D21" s="19">
        <v>4.91</v>
      </c>
      <c r="E21" s="19">
        <v>19</v>
      </c>
    </row>
    <row r="22" spans="1:5">
      <c r="A22" s="5" t="s">
        <v>121</v>
      </c>
      <c r="B22" s="19">
        <v>51.1</v>
      </c>
      <c r="C22" s="19">
        <v>3.29</v>
      </c>
      <c r="D22" s="19">
        <v>5.03</v>
      </c>
      <c r="E22" s="19">
        <v>21.5</v>
      </c>
    </row>
    <row r="23" spans="1:5">
      <c r="A23" s="5" t="s">
        <v>141</v>
      </c>
      <c r="B23" s="19">
        <v>51.1</v>
      </c>
      <c r="C23" s="19">
        <v>3.11</v>
      </c>
      <c r="D23" s="19">
        <v>5.08</v>
      </c>
      <c r="E23" s="19">
        <v>18.5</v>
      </c>
    </row>
    <row r="24" spans="1:5">
      <c r="A24" s="5" t="s">
        <v>133</v>
      </c>
      <c r="B24" s="19">
        <v>50.3</v>
      </c>
      <c r="C24" s="19">
        <v>3.23</v>
      </c>
      <c r="D24" s="19">
        <v>5.23</v>
      </c>
      <c r="E24" s="19">
        <v>19</v>
      </c>
    </row>
    <row r="25" spans="1:5">
      <c r="A25" s="5" t="s">
        <v>125</v>
      </c>
      <c r="B25" s="19">
        <v>47.1</v>
      </c>
      <c r="C25" s="19">
        <v>3.15</v>
      </c>
      <c r="D25" s="19">
        <v>4.97</v>
      </c>
      <c r="E25" s="19">
        <v>21</v>
      </c>
    </row>
    <row r="26" spans="1:5">
      <c r="A26" s="5" t="s">
        <v>136</v>
      </c>
      <c r="B26" s="19">
        <v>53.7</v>
      </c>
      <c r="C26" s="19">
        <v>3.16</v>
      </c>
      <c r="D26" s="19">
        <v>5.19</v>
      </c>
      <c r="E26" s="19">
        <v>18.5</v>
      </c>
    </row>
    <row r="27" spans="1:5">
      <c r="A27" s="5" t="s">
        <v>131</v>
      </c>
      <c r="B27" s="19">
        <v>66</v>
      </c>
      <c r="C27" s="19">
        <v>2.99</v>
      </c>
      <c r="D27" s="19">
        <v>4.7699999999999996</v>
      </c>
      <c r="E27" s="19">
        <v>20.5</v>
      </c>
    </row>
    <row r="28" spans="1:5">
      <c r="A28" s="5" t="s">
        <v>130</v>
      </c>
      <c r="B28" s="19">
        <v>51.6</v>
      </c>
      <c r="C28" s="19">
        <v>3.12</v>
      </c>
      <c r="D28" s="19">
        <v>5.04</v>
      </c>
      <c r="E28" s="19">
        <v>19.5</v>
      </c>
    </row>
    <row r="29" spans="1:5">
      <c r="A29" s="5" t="s">
        <v>128</v>
      </c>
      <c r="B29" s="19">
        <v>51.1</v>
      </c>
      <c r="C29" s="19">
        <v>3.22</v>
      </c>
      <c r="D29" s="19">
        <v>4.87</v>
      </c>
      <c r="E29" s="19">
        <v>22</v>
      </c>
    </row>
    <row r="30" spans="1:5">
      <c r="A30" s="5" t="s">
        <v>118</v>
      </c>
      <c r="B30" s="19">
        <v>47.8</v>
      </c>
      <c r="C30" s="19">
        <v>3.21</v>
      </c>
      <c r="D30" s="19">
        <v>4.95</v>
      </c>
      <c r="E30" s="19">
        <v>18.5</v>
      </c>
    </row>
    <row r="31" spans="1:5">
      <c r="A31" s="5" t="s">
        <v>138</v>
      </c>
      <c r="B31" s="19">
        <v>47.8</v>
      </c>
      <c r="C31" s="19">
        <v>3.16</v>
      </c>
      <c r="D31" s="19">
        <v>4.78</v>
      </c>
      <c r="E31" s="19">
        <v>20</v>
      </c>
    </row>
    <row r="32" spans="1:5">
      <c r="A32" s="5" t="s">
        <v>127</v>
      </c>
      <c r="B32" s="19">
        <v>51.7</v>
      </c>
      <c r="C32" s="19">
        <v>3.08</v>
      </c>
      <c r="D32" s="19">
        <v>4.71</v>
      </c>
      <c r="E32" s="19">
        <v>20.5</v>
      </c>
    </row>
    <row r="33" spans="1:5">
      <c r="A33" s="5" t="s">
        <v>34</v>
      </c>
      <c r="B33" s="21">
        <v>50.81428571428571</v>
      </c>
      <c r="C33" s="21">
        <v>89.039999999999978</v>
      </c>
      <c r="D33" s="21">
        <v>140.64000000000001</v>
      </c>
      <c r="E33" s="21">
        <v>542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workbookViewId="0">
      <selection activeCell="E19" sqref="E19"/>
    </sheetView>
  </sheetViews>
  <sheetFormatPr baseColWidth="10" defaultColWidth="11.5" defaultRowHeight="14" x14ac:dyDescent="0"/>
  <cols>
    <col min="1" max="1" width="25.6640625" style="44" customWidth="1"/>
    <col min="2" max="5" width="11" style="2" customWidth="1"/>
    <col min="7" max="7" width="25.5" customWidth="1"/>
    <col min="13" max="13" width="25.6640625" customWidth="1"/>
    <col min="19" max="19" width="25.6640625" customWidth="1"/>
  </cols>
  <sheetData>
    <row r="1" spans="1:24" ht="14" customHeight="1">
      <c r="B1" s="151" t="s">
        <v>152</v>
      </c>
      <c r="C1" s="151"/>
      <c r="D1" s="151"/>
      <c r="E1" s="151"/>
      <c r="F1" s="151"/>
      <c r="G1" s="44"/>
      <c r="H1" s="151" t="s">
        <v>152</v>
      </c>
      <c r="I1" s="151"/>
      <c r="J1" s="151"/>
      <c r="K1" s="151"/>
      <c r="L1" s="151"/>
      <c r="M1" s="44"/>
      <c r="N1" s="151" t="s">
        <v>152</v>
      </c>
      <c r="O1" s="151"/>
      <c r="P1" s="151"/>
      <c r="Q1" s="151"/>
      <c r="R1" s="151"/>
      <c r="S1" s="44"/>
      <c r="T1" s="151" t="s">
        <v>152</v>
      </c>
      <c r="U1" s="151"/>
      <c r="V1" s="151"/>
      <c r="W1" s="151"/>
      <c r="X1" s="151"/>
    </row>
    <row r="2" spans="1:24" ht="14" customHeight="1">
      <c r="B2" s="151"/>
      <c r="C2" s="151"/>
      <c r="D2" s="151"/>
      <c r="E2" s="151"/>
      <c r="F2" s="151"/>
      <c r="G2" s="44"/>
      <c r="H2" s="151"/>
      <c r="I2" s="151"/>
      <c r="J2" s="151"/>
      <c r="K2" s="151"/>
      <c r="L2" s="151"/>
      <c r="M2" s="44"/>
      <c r="N2" s="151"/>
      <c r="O2" s="151"/>
      <c r="P2" s="151"/>
      <c r="Q2" s="151"/>
      <c r="R2" s="151"/>
      <c r="S2" s="44"/>
      <c r="T2" s="151"/>
      <c r="U2" s="151"/>
      <c r="V2" s="151"/>
      <c r="W2" s="151"/>
      <c r="X2" s="151"/>
    </row>
    <row r="3" spans="1:24" ht="14" customHeight="1">
      <c r="B3" s="151"/>
      <c r="C3" s="151"/>
      <c r="D3" s="151"/>
      <c r="E3" s="151"/>
      <c r="F3" s="151"/>
      <c r="G3" s="44"/>
      <c r="H3" s="151"/>
      <c r="I3" s="151"/>
      <c r="J3" s="151"/>
      <c r="K3" s="151"/>
      <c r="L3" s="151"/>
      <c r="M3" s="44"/>
      <c r="N3" s="151"/>
      <c r="O3" s="151"/>
      <c r="P3" s="151"/>
      <c r="Q3" s="151"/>
      <c r="R3" s="151"/>
      <c r="S3" s="44"/>
      <c r="T3" s="151"/>
      <c r="U3" s="151"/>
      <c r="V3" s="151"/>
      <c r="W3" s="151"/>
      <c r="X3" s="151"/>
    </row>
    <row r="4" spans="1:24" ht="14" customHeight="1">
      <c r="B4" s="151" t="s">
        <v>153</v>
      </c>
      <c r="C4" s="151"/>
      <c r="D4" s="151"/>
      <c r="E4" s="151"/>
      <c r="F4" s="151"/>
      <c r="G4" s="44"/>
      <c r="H4" s="151" t="s">
        <v>153</v>
      </c>
      <c r="I4" s="151"/>
      <c r="J4" s="151"/>
      <c r="K4" s="151"/>
      <c r="L4" s="151"/>
      <c r="M4" s="44"/>
      <c r="N4" s="151" t="s">
        <v>153</v>
      </c>
      <c r="O4" s="151"/>
      <c r="P4" s="151"/>
      <c r="Q4" s="151"/>
      <c r="R4" s="151"/>
      <c r="S4" s="44"/>
      <c r="T4" s="151" t="s">
        <v>153</v>
      </c>
      <c r="U4" s="151"/>
      <c r="V4" s="151"/>
      <c r="W4" s="151"/>
      <c r="X4" s="151"/>
    </row>
    <row r="5" spans="1:24" ht="14" customHeight="1">
      <c r="B5" s="151"/>
      <c r="C5" s="151"/>
      <c r="D5" s="151"/>
      <c r="E5" s="151"/>
      <c r="F5" s="151"/>
      <c r="G5" s="44"/>
      <c r="H5" s="151"/>
      <c r="I5" s="151"/>
      <c r="J5" s="151"/>
      <c r="K5" s="151"/>
      <c r="L5" s="151"/>
      <c r="M5" s="44"/>
      <c r="N5" s="151"/>
      <c r="O5" s="151"/>
      <c r="P5" s="151"/>
      <c r="Q5" s="151"/>
      <c r="R5" s="151"/>
      <c r="S5" s="44"/>
      <c r="T5" s="151"/>
      <c r="U5" s="151"/>
      <c r="V5" s="151"/>
      <c r="W5" s="151"/>
      <c r="X5" s="151"/>
    </row>
    <row r="6" spans="1:24" ht="14" customHeight="1">
      <c r="B6" s="151"/>
      <c r="C6" s="151"/>
      <c r="D6" s="151"/>
      <c r="E6" s="151"/>
      <c r="F6" s="151"/>
      <c r="G6" s="44"/>
      <c r="H6" s="151"/>
      <c r="I6" s="151"/>
      <c r="J6" s="151"/>
      <c r="K6" s="151"/>
      <c r="L6" s="151"/>
      <c r="M6" s="44"/>
      <c r="N6" s="151"/>
      <c r="O6" s="151"/>
      <c r="P6" s="151"/>
      <c r="Q6" s="151"/>
      <c r="R6" s="151"/>
      <c r="S6" s="44"/>
      <c r="T6" s="151"/>
      <c r="U6" s="151"/>
      <c r="V6" s="151"/>
      <c r="W6" s="151"/>
      <c r="X6" s="151"/>
    </row>
    <row r="7" spans="1:24" ht="23">
      <c r="B7" s="156" t="s">
        <v>156</v>
      </c>
      <c r="C7" s="156"/>
      <c r="D7" s="156"/>
      <c r="E7" s="156"/>
      <c r="F7" s="156"/>
      <c r="G7" s="44"/>
      <c r="H7" s="156" t="s">
        <v>156</v>
      </c>
      <c r="I7" s="156"/>
      <c r="J7" s="156"/>
      <c r="K7" s="156"/>
      <c r="L7" s="156"/>
      <c r="M7" s="44"/>
      <c r="N7" s="156" t="s">
        <v>156</v>
      </c>
      <c r="O7" s="156"/>
      <c r="P7" s="156"/>
      <c r="Q7" s="156"/>
      <c r="R7" s="156"/>
      <c r="S7" s="44"/>
      <c r="T7" s="156" t="s">
        <v>156</v>
      </c>
      <c r="U7" s="156"/>
      <c r="V7" s="156"/>
      <c r="W7" s="156"/>
      <c r="X7" s="156"/>
    </row>
    <row r="8" spans="1:24" s="60" customFormat="1" ht="22" customHeight="1">
      <c r="A8" s="59"/>
      <c r="B8" s="157" t="s">
        <v>72</v>
      </c>
      <c r="C8" s="157"/>
      <c r="D8" s="157"/>
      <c r="E8" s="157"/>
      <c r="F8" s="157"/>
      <c r="G8" s="59"/>
      <c r="H8" s="157" t="s">
        <v>71</v>
      </c>
      <c r="I8" s="157"/>
      <c r="J8" s="157"/>
      <c r="K8" s="157"/>
      <c r="L8" s="157"/>
      <c r="M8" s="59"/>
      <c r="N8" s="157" t="s">
        <v>69</v>
      </c>
      <c r="O8" s="157"/>
      <c r="P8" s="157"/>
      <c r="Q8" s="157"/>
      <c r="R8" s="157"/>
      <c r="S8" s="59"/>
      <c r="T8" s="157" t="s">
        <v>70</v>
      </c>
      <c r="U8" s="157"/>
      <c r="V8" s="157"/>
      <c r="W8" s="157"/>
      <c r="X8" s="157"/>
    </row>
    <row r="9" spans="1:24" ht="14" customHeight="1" thickBot="1">
      <c r="B9" s="58"/>
      <c r="C9" s="57"/>
      <c r="D9" s="57"/>
      <c r="E9" s="57"/>
      <c r="F9" s="57"/>
      <c r="G9" s="44"/>
      <c r="H9" s="57"/>
      <c r="I9" s="57"/>
      <c r="J9" s="57"/>
      <c r="K9" s="57"/>
      <c r="L9" s="57"/>
      <c r="M9" s="44"/>
      <c r="N9" s="57"/>
      <c r="O9" s="57"/>
      <c r="P9" s="57"/>
      <c r="Q9" s="57"/>
      <c r="R9" s="57"/>
      <c r="S9" s="44"/>
      <c r="T9" s="57"/>
      <c r="U9" s="57"/>
      <c r="V9" s="57"/>
      <c r="W9" s="57"/>
      <c r="X9" s="57"/>
    </row>
    <row r="10" spans="1:24" ht="14" customHeight="1">
      <c r="A10" s="162"/>
      <c r="B10" s="154" t="s">
        <v>157</v>
      </c>
      <c r="C10" s="152" t="s">
        <v>158</v>
      </c>
      <c r="G10" s="44"/>
      <c r="H10" s="154" t="s">
        <v>157</v>
      </c>
      <c r="I10" s="152" t="s">
        <v>158</v>
      </c>
      <c r="J10" s="56"/>
      <c r="K10" s="58"/>
      <c r="M10" s="44"/>
      <c r="N10" s="154" t="s">
        <v>157</v>
      </c>
      <c r="O10" s="152" t="s">
        <v>158</v>
      </c>
      <c r="P10" s="158"/>
      <c r="Q10" s="159"/>
      <c r="S10" s="44"/>
      <c r="T10" s="160" t="s">
        <v>157</v>
      </c>
      <c r="U10" s="152" t="s">
        <v>158</v>
      </c>
      <c r="V10" s="158"/>
      <c r="W10" s="159"/>
    </row>
    <row r="11" spans="1:24" ht="14" customHeight="1" thickBot="1">
      <c r="A11" s="162"/>
      <c r="B11" s="155"/>
      <c r="C11" s="153"/>
      <c r="G11" s="44"/>
      <c r="H11" s="155"/>
      <c r="I11" s="153"/>
      <c r="J11" s="56"/>
      <c r="K11" s="58"/>
      <c r="M11" s="44"/>
      <c r="N11" s="155"/>
      <c r="O11" s="153"/>
      <c r="P11" s="158"/>
      <c r="Q11" s="159"/>
      <c r="S11" s="44"/>
      <c r="T11" s="161"/>
      <c r="U11" s="153"/>
      <c r="V11" s="158"/>
      <c r="W11" s="159"/>
    </row>
    <row r="12" spans="1:24">
      <c r="A12" s="44" t="s">
        <v>168</v>
      </c>
      <c r="B12" s="88">
        <v>19.5</v>
      </c>
      <c r="C12" s="51">
        <v>19</v>
      </c>
      <c r="G12" s="44" t="s">
        <v>169</v>
      </c>
      <c r="H12" s="89">
        <v>5.24</v>
      </c>
      <c r="I12" s="51">
        <v>5.32</v>
      </c>
      <c r="J12" s="56"/>
      <c r="K12" s="46"/>
      <c r="M12" s="44" t="s">
        <v>169</v>
      </c>
      <c r="N12" s="89">
        <v>48.3</v>
      </c>
      <c r="O12" s="55">
        <v>45</v>
      </c>
      <c r="S12" s="44" t="s">
        <v>168</v>
      </c>
      <c r="T12" s="88">
        <v>3.46</v>
      </c>
      <c r="U12" s="51">
        <v>3.52</v>
      </c>
    </row>
    <row r="13" spans="1:24">
      <c r="A13" s="44" t="s">
        <v>160</v>
      </c>
      <c r="B13" s="65">
        <v>18.5</v>
      </c>
      <c r="C13" s="51"/>
      <c r="G13" s="44" t="s">
        <v>86</v>
      </c>
      <c r="H13" s="90">
        <v>5.42</v>
      </c>
      <c r="I13" s="51">
        <v>5.22</v>
      </c>
      <c r="J13" s="56"/>
      <c r="K13" s="46"/>
      <c r="M13" s="44" t="s">
        <v>163</v>
      </c>
      <c r="N13" s="89">
        <v>46.9</v>
      </c>
      <c r="O13" s="51">
        <v>42.5</v>
      </c>
      <c r="S13" s="44" t="s">
        <v>95</v>
      </c>
      <c r="T13" s="88">
        <v>3.56</v>
      </c>
      <c r="U13" s="51">
        <v>3.59</v>
      </c>
    </row>
    <row r="14" spans="1:24">
      <c r="A14" s="44" t="s">
        <v>165</v>
      </c>
      <c r="B14" s="88">
        <v>18.5</v>
      </c>
      <c r="C14" s="51">
        <v>17</v>
      </c>
      <c r="G14" s="44" t="s">
        <v>162</v>
      </c>
      <c r="H14" s="89">
        <v>5.47</v>
      </c>
      <c r="I14" s="51">
        <v>5.73</v>
      </c>
      <c r="J14" s="56"/>
      <c r="K14" s="46"/>
      <c r="M14" s="44" t="s">
        <v>159</v>
      </c>
      <c r="N14" s="90">
        <v>46.5</v>
      </c>
      <c r="O14" s="51">
        <v>49.8</v>
      </c>
      <c r="S14" s="44" t="s">
        <v>159</v>
      </c>
      <c r="T14" s="92">
        <v>3.57</v>
      </c>
      <c r="U14" s="51">
        <v>3.43</v>
      </c>
    </row>
    <row r="15" spans="1:24">
      <c r="A15" s="44" t="s">
        <v>95</v>
      </c>
      <c r="B15" s="88">
        <v>18.5</v>
      </c>
      <c r="C15" s="51">
        <v>16.5</v>
      </c>
      <c r="G15" s="44" t="s">
        <v>170</v>
      </c>
      <c r="H15" s="90">
        <v>5.49</v>
      </c>
      <c r="I15" s="51">
        <v>5.32</v>
      </c>
      <c r="J15" s="56"/>
      <c r="K15" s="46"/>
      <c r="M15" s="44" t="s">
        <v>168</v>
      </c>
      <c r="N15" s="89">
        <v>41.5</v>
      </c>
      <c r="O15" s="51">
        <v>38.5</v>
      </c>
      <c r="S15" s="44" t="s">
        <v>164</v>
      </c>
      <c r="T15" s="65">
        <v>3.61</v>
      </c>
      <c r="U15" s="70"/>
    </row>
    <row r="16" spans="1:24">
      <c r="A16" s="44" t="s">
        <v>166</v>
      </c>
      <c r="B16" s="88">
        <v>18.5</v>
      </c>
      <c r="C16" s="51">
        <v>16.5</v>
      </c>
      <c r="G16" s="44" t="s">
        <v>165</v>
      </c>
      <c r="H16" s="90">
        <v>5.5</v>
      </c>
      <c r="I16" s="51">
        <v>5.3</v>
      </c>
      <c r="J16" s="56"/>
      <c r="K16" s="46"/>
      <c r="M16" s="44" t="s">
        <v>95</v>
      </c>
      <c r="N16" s="89">
        <v>41.4</v>
      </c>
      <c r="O16" s="51">
        <v>40</v>
      </c>
      <c r="S16" s="44" t="s">
        <v>169</v>
      </c>
      <c r="T16" s="88">
        <v>3.63</v>
      </c>
      <c r="U16" s="51">
        <v>3.65</v>
      </c>
    </row>
    <row r="17" spans="1:23">
      <c r="A17" s="44" t="s">
        <v>86</v>
      </c>
      <c r="B17" s="88">
        <v>18</v>
      </c>
      <c r="C17" s="51">
        <v>17</v>
      </c>
      <c r="G17" s="44" t="s">
        <v>95</v>
      </c>
      <c r="H17" s="90">
        <v>5.5</v>
      </c>
      <c r="I17" s="51">
        <v>5.32</v>
      </c>
      <c r="J17" s="56"/>
      <c r="K17" s="46"/>
      <c r="M17" s="44" t="s">
        <v>164</v>
      </c>
      <c r="N17" s="68">
        <v>39.4</v>
      </c>
      <c r="O17" s="70"/>
      <c r="S17" s="44" t="s">
        <v>165</v>
      </c>
      <c r="T17" s="92">
        <v>3.67</v>
      </c>
      <c r="U17" s="51">
        <v>3.58</v>
      </c>
    </row>
    <row r="18" spans="1:23">
      <c r="A18" s="44" t="s">
        <v>170</v>
      </c>
      <c r="B18" s="88">
        <v>18</v>
      </c>
      <c r="C18" s="51">
        <v>16.5</v>
      </c>
      <c r="G18" s="44" t="s">
        <v>168</v>
      </c>
      <c r="H18" s="90">
        <v>5.53</v>
      </c>
      <c r="I18" s="51">
        <v>5.48</v>
      </c>
      <c r="J18" s="56"/>
      <c r="K18" s="46"/>
      <c r="M18" s="44" t="s">
        <v>165</v>
      </c>
      <c r="N18" s="90">
        <v>38.200000000000003</v>
      </c>
      <c r="O18" s="51">
        <v>41.6</v>
      </c>
      <c r="S18" s="44" t="s">
        <v>87</v>
      </c>
      <c r="T18" s="88">
        <v>3.67</v>
      </c>
      <c r="U18" s="51">
        <v>3.85</v>
      </c>
    </row>
    <row r="19" spans="1:23">
      <c r="A19" s="44" t="s">
        <v>164</v>
      </c>
      <c r="B19" s="65">
        <v>17.5</v>
      </c>
      <c r="C19" s="51"/>
      <c r="G19" s="44" t="s">
        <v>163</v>
      </c>
      <c r="H19" s="89">
        <v>5.53</v>
      </c>
      <c r="I19" s="51">
        <v>5.61</v>
      </c>
      <c r="J19" s="56"/>
      <c r="K19" s="46"/>
      <c r="M19" s="44" t="s">
        <v>170</v>
      </c>
      <c r="N19" s="90">
        <v>38.1</v>
      </c>
      <c r="O19" s="51">
        <v>41.9</v>
      </c>
      <c r="S19" s="44" t="s">
        <v>161</v>
      </c>
      <c r="T19" s="88">
        <v>3.72</v>
      </c>
      <c r="U19" s="51">
        <v>3.81</v>
      </c>
    </row>
    <row r="20" spans="1:23">
      <c r="A20" s="44" t="s">
        <v>94</v>
      </c>
      <c r="B20" s="88">
        <v>17</v>
      </c>
      <c r="C20" s="51">
        <v>16.5</v>
      </c>
      <c r="G20" s="44" t="s">
        <v>94</v>
      </c>
      <c r="H20" s="90">
        <v>5.6</v>
      </c>
      <c r="I20" s="51">
        <v>5.46</v>
      </c>
      <c r="J20" s="56"/>
      <c r="K20" s="46"/>
      <c r="M20" s="44" t="s">
        <v>161</v>
      </c>
      <c r="N20" s="89">
        <v>38</v>
      </c>
      <c r="O20" s="51">
        <v>34.5</v>
      </c>
      <c r="S20" s="44" t="s">
        <v>160</v>
      </c>
      <c r="T20" s="65">
        <v>3.75</v>
      </c>
      <c r="U20" s="70"/>
    </row>
    <row r="21" spans="1:23">
      <c r="A21" s="44" t="s">
        <v>163</v>
      </c>
      <c r="B21" s="88">
        <v>17</v>
      </c>
      <c r="C21" s="51">
        <v>16.5</v>
      </c>
      <c r="G21" s="44" t="s">
        <v>160</v>
      </c>
      <c r="H21" s="67">
        <v>5.62</v>
      </c>
      <c r="I21" s="51"/>
      <c r="J21" s="56"/>
      <c r="K21" s="46"/>
      <c r="M21" s="44" t="s">
        <v>87</v>
      </c>
      <c r="N21" s="89">
        <v>37.6</v>
      </c>
      <c r="O21" s="51">
        <v>36.200000000000003</v>
      </c>
      <c r="S21" s="44" t="s">
        <v>94</v>
      </c>
      <c r="T21" s="92">
        <v>3.77</v>
      </c>
      <c r="U21" s="51">
        <v>3.7</v>
      </c>
    </row>
    <row r="22" spans="1:23">
      <c r="A22" s="44" t="s">
        <v>162</v>
      </c>
      <c r="B22" s="88">
        <v>17</v>
      </c>
      <c r="C22" s="51">
        <v>16</v>
      </c>
      <c r="G22" s="44" t="s">
        <v>87</v>
      </c>
      <c r="H22" s="89">
        <v>5.69</v>
      </c>
      <c r="I22" s="51">
        <v>5.87</v>
      </c>
      <c r="J22" s="56"/>
      <c r="K22" s="46"/>
      <c r="M22" s="44" t="s">
        <v>162</v>
      </c>
      <c r="N22" s="90">
        <v>37</v>
      </c>
      <c r="O22" s="51">
        <v>38</v>
      </c>
      <c r="S22" s="44" t="s">
        <v>86</v>
      </c>
      <c r="T22" s="92">
        <v>3.8</v>
      </c>
      <c r="U22" s="51">
        <v>3.58</v>
      </c>
    </row>
    <row r="23" spans="1:23">
      <c r="A23" s="44" t="s">
        <v>87</v>
      </c>
      <c r="B23" s="88">
        <v>16.5</v>
      </c>
      <c r="C23" s="51">
        <v>16</v>
      </c>
      <c r="G23" s="44" t="s">
        <v>167</v>
      </c>
      <c r="H23" s="67">
        <v>5.7</v>
      </c>
      <c r="I23" s="51"/>
      <c r="J23" s="56"/>
      <c r="K23" s="46"/>
      <c r="M23" s="44" t="s">
        <v>86</v>
      </c>
      <c r="N23" s="89">
        <v>36.9</v>
      </c>
      <c r="O23" s="51">
        <v>35.299999999999997</v>
      </c>
      <c r="S23" s="44" t="s">
        <v>170</v>
      </c>
      <c r="T23" s="92">
        <v>3.82</v>
      </c>
      <c r="U23" s="51">
        <v>3.09</v>
      </c>
    </row>
    <row r="24" spans="1:23">
      <c r="A24" s="44" t="s">
        <v>161</v>
      </c>
      <c r="B24" s="88">
        <v>16.5</v>
      </c>
      <c r="C24" s="51">
        <v>14</v>
      </c>
      <c r="G24" s="44" t="s">
        <v>164</v>
      </c>
      <c r="H24" s="67">
        <v>5.75</v>
      </c>
      <c r="I24" s="51"/>
      <c r="J24" s="56"/>
      <c r="K24" s="46"/>
      <c r="M24" s="44" t="s">
        <v>160</v>
      </c>
      <c r="N24" s="68">
        <v>36.700000000000003</v>
      </c>
      <c r="O24" s="70"/>
      <c r="S24" s="44" t="s">
        <v>167</v>
      </c>
      <c r="T24" s="65">
        <v>3.83</v>
      </c>
      <c r="U24" s="70"/>
    </row>
    <row r="25" spans="1:23">
      <c r="A25" s="44" t="s">
        <v>159</v>
      </c>
      <c r="B25" s="65">
        <v>16</v>
      </c>
      <c r="C25" s="51">
        <v>16</v>
      </c>
      <c r="G25" s="44" t="s">
        <v>93</v>
      </c>
      <c r="H25" s="89">
        <v>5.75</v>
      </c>
      <c r="I25" s="51">
        <v>6.13</v>
      </c>
      <c r="J25" s="56"/>
      <c r="K25" s="46"/>
      <c r="M25" s="44" t="s">
        <v>94</v>
      </c>
      <c r="N25" s="90">
        <v>36.6</v>
      </c>
      <c r="O25" s="51">
        <v>39.1</v>
      </c>
      <c r="S25" s="44" t="s">
        <v>163</v>
      </c>
      <c r="T25" s="92">
        <v>3.84</v>
      </c>
      <c r="U25" s="51">
        <v>3.72</v>
      </c>
    </row>
    <row r="26" spans="1:23">
      <c r="A26" s="44" t="s">
        <v>97</v>
      </c>
      <c r="B26" s="65">
        <v>16</v>
      </c>
      <c r="C26" s="51">
        <v>16</v>
      </c>
      <c r="G26" s="44" t="s">
        <v>159</v>
      </c>
      <c r="H26" s="90">
        <v>5.86</v>
      </c>
      <c r="I26" s="51">
        <v>5.58</v>
      </c>
      <c r="J26" s="56"/>
      <c r="K26" s="46"/>
      <c r="M26" s="44" t="s">
        <v>167</v>
      </c>
      <c r="N26" s="68">
        <v>33</v>
      </c>
      <c r="O26" s="70"/>
      <c r="S26" s="44" t="s">
        <v>93</v>
      </c>
      <c r="T26" s="92">
        <v>3.86</v>
      </c>
      <c r="U26" s="51">
        <v>3.79</v>
      </c>
    </row>
    <row r="27" spans="1:23">
      <c r="A27" s="44" t="s">
        <v>93</v>
      </c>
      <c r="B27" s="88">
        <v>16</v>
      </c>
      <c r="C27" s="51">
        <v>14</v>
      </c>
      <c r="G27" s="44" t="s">
        <v>97</v>
      </c>
      <c r="H27" s="90">
        <v>5.92</v>
      </c>
      <c r="I27" s="51">
        <v>5.74</v>
      </c>
      <c r="J27" s="56"/>
      <c r="K27" s="46"/>
      <c r="M27" s="44" t="s">
        <v>97</v>
      </c>
      <c r="N27" s="90">
        <v>32.200000000000003</v>
      </c>
      <c r="O27" s="51">
        <v>36.6</v>
      </c>
      <c r="S27" s="44" t="s">
        <v>162</v>
      </c>
      <c r="T27" s="92">
        <v>3.9</v>
      </c>
      <c r="U27" s="51">
        <v>3.76</v>
      </c>
    </row>
    <row r="28" spans="1:23" ht="15" thickBot="1">
      <c r="A28" s="44" t="s">
        <v>167</v>
      </c>
      <c r="B28" s="66">
        <v>16</v>
      </c>
      <c r="C28" s="52"/>
      <c r="G28" s="44" t="s">
        <v>161</v>
      </c>
      <c r="H28" s="91">
        <v>5.98</v>
      </c>
      <c r="I28" s="52">
        <v>5.82</v>
      </c>
      <c r="J28" s="56"/>
      <c r="K28" s="46"/>
      <c r="M28" s="44" t="s">
        <v>93</v>
      </c>
      <c r="N28" s="91">
        <v>31.1</v>
      </c>
      <c r="O28" s="52">
        <v>32.5</v>
      </c>
      <c r="S28" s="44" t="s">
        <v>97</v>
      </c>
      <c r="T28" s="93">
        <v>3.96</v>
      </c>
      <c r="U28" s="52">
        <v>3.87</v>
      </c>
    </row>
    <row r="29" spans="1:23" ht="15" thickBot="1">
      <c r="C29" s="47"/>
      <c r="D29" s="46"/>
      <c r="G29" s="44"/>
      <c r="H29" s="2"/>
      <c r="I29" s="47"/>
      <c r="J29" s="56"/>
      <c r="K29" s="46"/>
      <c r="M29" s="44"/>
      <c r="N29" s="7"/>
      <c r="O29" s="47"/>
      <c r="P29" s="46"/>
      <c r="Q29" s="46"/>
      <c r="S29" s="44"/>
      <c r="T29" s="7"/>
      <c r="V29" s="46"/>
      <c r="W29" s="46"/>
    </row>
    <row r="30" spans="1:23">
      <c r="A30" s="45" t="s">
        <v>154</v>
      </c>
      <c r="B30" s="53">
        <f>AVERAGE(B12:B28)</f>
        <v>17.352941176470587</v>
      </c>
      <c r="C30" s="53">
        <f>AVERAGE(C12:C28)</f>
        <v>16.25</v>
      </c>
      <c r="D30" s="48"/>
      <c r="G30" s="45" t="s">
        <v>154</v>
      </c>
      <c r="H30" s="80">
        <f>AVERAGE(H12:H28)</f>
        <v>5.6205882352941172</v>
      </c>
      <c r="I30" s="80">
        <f>AVERAGE(I12:I28)</f>
        <v>5.5642857142857149</v>
      </c>
      <c r="J30" s="56"/>
      <c r="K30" s="49"/>
      <c r="M30" s="45" t="s">
        <v>154</v>
      </c>
      <c r="N30" s="53">
        <f>AVERAGE(N12:N28)</f>
        <v>38.788235294117655</v>
      </c>
      <c r="O30" s="53">
        <f>AVERAGE(O12:O28)</f>
        <v>39.392857142857146</v>
      </c>
      <c r="P30" s="49"/>
      <c r="Q30" s="49"/>
      <c r="S30" s="45" t="s">
        <v>154</v>
      </c>
      <c r="T30" s="80">
        <f>AVERAGE(T12:T28)</f>
        <v>3.7305882352941175</v>
      </c>
      <c r="U30" s="80">
        <f>AVERAGE(U12:U28)</f>
        <v>3.6385714285714279</v>
      </c>
      <c r="V30" s="49"/>
      <c r="W30" s="49"/>
    </row>
    <row r="31" spans="1:23" s="122" customFormat="1" ht="15" thickBot="1">
      <c r="A31" s="119" t="s">
        <v>155</v>
      </c>
      <c r="B31" s="120">
        <v>18.46</v>
      </c>
      <c r="C31" s="120">
        <v>18.260000000000002</v>
      </c>
      <c r="D31" s="121"/>
      <c r="E31" s="3"/>
      <c r="G31" s="119" t="s">
        <v>155</v>
      </c>
      <c r="H31" s="120">
        <v>5.32</v>
      </c>
      <c r="I31" s="120">
        <v>5.31</v>
      </c>
      <c r="J31" s="123"/>
      <c r="K31" s="121"/>
      <c r="M31" s="119" t="s">
        <v>155</v>
      </c>
      <c r="N31" s="120">
        <v>45.4</v>
      </c>
      <c r="O31" s="120">
        <v>45.6</v>
      </c>
      <c r="P31" s="121"/>
      <c r="Q31" s="121"/>
      <c r="S31" s="119" t="s">
        <v>155</v>
      </c>
      <c r="T31" s="120">
        <v>3.43</v>
      </c>
      <c r="U31" s="120">
        <v>3.37</v>
      </c>
      <c r="V31" s="121"/>
      <c r="W31" s="121"/>
    </row>
    <row r="32" spans="1:23">
      <c r="G32" s="44"/>
      <c r="H32" s="2"/>
      <c r="I32" s="2"/>
      <c r="J32" s="2"/>
      <c r="K32" s="2"/>
      <c r="M32" s="44"/>
      <c r="N32" s="2"/>
      <c r="O32" s="2"/>
      <c r="P32" s="2"/>
      <c r="Q32" s="2"/>
      <c r="S32" s="44"/>
      <c r="T32" s="2"/>
      <c r="U32" s="2"/>
      <c r="V32" s="46"/>
      <c r="W32" s="46"/>
    </row>
    <row r="33" spans="7:23">
      <c r="G33" s="44"/>
      <c r="H33" s="2"/>
      <c r="I33" s="2"/>
      <c r="J33" s="2"/>
      <c r="K33" s="2"/>
      <c r="M33" s="44"/>
      <c r="N33" s="2"/>
      <c r="O33" s="2"/>
      <c r="P33" s="2"/>
      <c r="Q33" s="2"/>
      <c r="S33" s="44"/>
      <c r="T33" s="2"/>
      <c r="U33" s="2"/>
      <c r="V33" s="2"/>
      <c r="W33" s="2"/>
    </row>
    <row r="34" spans="7:23">
      <c r="G34" s="44"/>
      <c r="H34" s="2"/>
      <c r="I34" s="2"/>
      <c r="J34" s="2"/>
      <c r="K34" s="2"/>
      <c r="M34" s="44"/>
      <c r="N34" s="2"/>
      <c r="O34" s="2"/>
      <c r="P34" s="2"/>
      <c r="Q34" s="2"/>
      <c r="S34" s="44"/>
      <c r="T34" s="2"/>
      <c r="U34" s="2"/>
      <c r="V34" s="2"/>
      <c r="W34" s="2"/>
    </row>
    <row r="35" spans="7:23">
      <c r="G35" s="44"/>
      <c r="H35" s="2"/>
      <c r="I35" s="2"/>
      <c r="J35" s="2"/>
      <c r="K35" s="2"/>
      <c r="M35" s="44"/>
      <c r="N35" s="2"/>
      <c r="O35" s="2"/>
      <c r="P35" s="2"/>
      <c r="Q35" s="2"/>
      <c r="S35" s="44"/>
      <c r="T35" s="2"/>
      <c r="U35" s="2"/>
      <c r="V35" s="2"/>
      <c r="W35" s="2"/>
    </row>
    <row r="36" spans="7:23">
      <c r="G36" s="44"/>
      <c r="H36" s="2"/>
      <c r="I36" s="2"/>
      <c r="J36" s="2"/>
      <c r="K36" s="2"/>
      <c r="M36" s="44"/>
      <c r="N36" s="2"/>
      <c r="O36" s="2"/>
      <c r="P36" s="2"/>
      <c r="Q36" s="2"/>
      <c r="S36" s="44"/>
      <c r="T36" s="2"/>
      <c r="U36" s="2"/>
      <c r="V36" s="2"/>
      <c r="W36" s="2"/>
    </row>
    <row r="37" spans="7:23">
      <c r="G37" s="44"/>
      <c r="H37" s="2"/>
      <c r="I37" s="2"/>
      <c r="J37" s="2"/>
      <c r="K37" s="2"/>
      <c r="M37" s="44"/>
      <c r="N37" s="2"/>
      <c r="O37" s="2"/>
      <c r="P37" s="2"/>
      <c r="Q37" s="2"/>
      <c r="S37" s="44"/>
      <c r="T37" s="2"/>
      <c r="U37" s="2"/>
      <c r="V37" s="2"/>
      <c r="W37" s="2"/>
    </row>
    <row r="38" spans="7:23">
      <c r="G38" s="44"/>
      <c r="H38" s="2"/>
      <c r="I38" s="2"/>
      <c r="J38" s="2"/>
      <c r="K38" s="2"/>
      <c r="M38" s="44"/>
      <c r="N38" s="2"/>
      <c r="O38" s="2"/>
      <c r="P38" s="2"/>
      <c r="Q38" s="2"/>
      <c r="S38" s="44"/>
      <c r="T38" s="2"/>
      <c r="U38" s="2"/>
      <c r="V38" s="2"/>
      <c r="W38" s="2"/>
    </row>
    <row r="39" spans="7:23">
      <c r="G39" s="44"/>
      <c r="H39" s="2"/>
      <c r="I39" s="2"/>
      <c r="J39" s="2"/>
      <c r="K39" s="2"/>
      <c r="M39" s="44"/>
      <c r="N39" s="2"/>
      <c r="O39" s="2"/>
      <c r="P39" s="2"/>
      <c r="Q39" s="2"/>
      <c r="S39" s="44"/>
      <c r="T39" s="2"/>
      <c r="U39" s="2"/>
      <c r="V39" s="2"/>
      <c r="W39" s="2"/>
    </row>
    <row r="40" spans="7:23">
      <c r="G40" s="44"/>
      <c r="H40" s="2"/>
      <c r="I40" s="2"/>
      <c r="J40" s="2"/>
      <c r="K40" s="2"/>
      <c r="M40" s="44"/>
      <c r="N40" s="2"/>
      <c r="O40" s="2"/>
      <c r="P40" s="2"/>
      <c r="Q40" s="2"/>
      <c r="S40" s="44"/>
      <c r="T40" s="2"/>
      <c r="U40" s="2"/>
      <c r="V40" s="2"/>
      <c r="W40" s="2"/>
    </row>
    <row r="41" spans="7:23">
      <c r="G41" s="44"/>
      <c r="H41" s="2"/>
      <c r="I41" s="2"/>
      <c r="J41" s="2"/>
      <c r="K41" s="2"/>
      <c r="M41" s="44"/>
      <c r="N41" s="2"/>
      <c r="O41" s="2"/>
      <c r="P41" s="2"/>
      <c r="Q41" s="2"/>
      <c r="S41" s="44"/>
      <c r="T41" s="2"/>
      <c r="U41" s="2"/>
      <c r="V41" s="2"/>
      <c r="W41" s="2"/>
    </row>
    <row r="42" spans="7:23">
      <c r="G42" s="44"/>
      <c r="H42" s="2"/>
      <c r="I42" s="2"/>
      <c r="J42" s="2"/>
      <c r="K42" s="2"/>
      <c r="M42" s="44"/>
      <c r="N42" s="2"/>
      <c r="O42" s="2"/>
      <c r="P42" s="2"/>
      <c r="Q42" s="2"/>
      <c r="S42" s="44"/>
      <c r="T42" s="2"/>
      <c r="U42" s="2"/>
      <c r="V42" s="2"/>
      <c r="W42" s="2"/>
    </row>
    <row r="43" spans="7:23">
      <c r="G43" s="44"/>
      <c r="H43" s="2"/>
      <c r="I43" s="2"/>
      <c r="J43" s="2"/>
      <c r="K43" s="2"/>
      <c r="M43" s="44"/>
      <c r="N43" s="2"/>
      <c r="O43" s="2"/>
      <c r="P43" s="2"/>
      <c r="Q43" s="2"/>
      <c r="S43" s="44"/>
      <c r="T43" s="2"/>
      <c r="U43" s="2"/>
      <c r="V43" s="2"/>
      <c r="W43" s="2"/>
    </row>
    <row r="44" spans="7:23">
      <c r="G44" s="44"/>
      <c r="H44" s="2"/>
      <c r="I44" s="2"/>
      <c r="J44" s="2"/>
      <c r="K44" s="2"/>
      <c r="M44" s="44"/>
      <c r="N44" s="2"/>
      <c r="O44" s="2"/>
      <c r="P44" s="2"/>
      <c r="Q44" s="2"/>
      <c r="S44" s="44"/>
      <c r="T44" s="2"/>
      <c r="U44" s="2"/>
      <c r="V44" s="2"/>
      <c r="W44" s="2"/>
    </row>
    <row r="45" spans="7:23">
      <c r="G45" s="44"/>
      <c r="H45" s="2"/>
      <c r="I45" s="2"/>
      <c r="J45" s="2"/>
      <c r="K45" s="2"/>
      <c r="M45" s="44"/>
      <c r="N45" s="2"/>
      <c r="O45" s="2"/>
      <c r="P45" s="2"/>
      <c r="Q45" s="2"/>
      <c r="S45" s="44"/>
      <c r="T45" s="2"/>
      <c r="U45" s="2"/>
      <c r="V45" s="2"/>
      <c r="W45" s="2"/>
    </row>
    <row r="46" spans="7:23">
      <c r="G46" s="44"/>
      <c r="H46" s="2"/>
      <c r="I46" s="2"/>
      <c r="J46" s="2"/>
      <c r="K46" s="2"/>
      <c r="M46" s="44"/>
      <c r="N46" s="2"/>
      <c r="O46" s="2"/>
      <c r="P46" s="2"/>
      <c r="Q46" s="2"/>
      <c r="S46" s="44"/>
      <c r="T46" s="2"/>
      <c r="U46" s="2"/>
      <c r="V46" s="2"/>
      <c r="W46" s="2"/>
    </row>
    <row r="47" spans="7:23">
      <c r="G47" s="44"/>
      <c r="H47" s="2"/>
      <c r="I47" s="2"/>
      <c r="J47" s="2"/>
      <c r="K47" s="2"/>
      <c r="M47" s="44"/>
      <c r="N47" s="2"/>
      <c r="O47" s="2"/>
      <c r="P47" s="2"/>
      <c r="Q47" s="2"/>
      <c r="S47" s="44"/>
      <c r="T47" s="2"/>
      <c r="U47" s="2"/>
      <c r="V47" s="2"/>
      <c r="W47" s="2"/>
    </row>
    <row r="48" spans="7:23">
      <c r="G48" s="44"/>
      <c r="H48" s="2"/>
      <c r="I48" s="2"/>
      <c r="J48" s="2"/>
      <c r="K48" s="2"/>
      <c r="M48" s="44"/>
      <c r="N48" s="2"/>
      <c r="O48" s="2"/>
      <c r="P48" s="2"/>
      <c r="Q48" s="2"/>
      <c r="S48" s="44"/>
      <c r="T48" s="2"/>
      <c r="U48" s="2"/>
      <c r="V48" s="2"/>
      <c r="W48" s="2"/>
    </row>
  </sheetData>
  <sortState ref="S12:U28">
    <sortCondition ref="T12:T28"/>
  </sortState>
  <mergeCells count="29">
    <mergeCell ref="A10:A11"/>
    <mergeCell ref="N10:N11"/>
    <mergeCell ref="U10:U11"/>
    <mergeCell ref="H7:L7"/>
    <mergeCell ref="H8:L8"/>
    <mergeCell ref="N7:R7"/>
    <mergeCell ref="N8:R8"/>
    <mergeCell ref="T7:X7"/>
    <mergeCell ref="T8:X8"/>
    <mergeCell ref="T1:X3"/>
    <mergeCell ref="T4:X6"/>
    <mergeCell ref="T10:T11"/>
    <mergeCell ref="V10:V11"/>
    <mergeCell ref="W10:W11"/>
    <mergeCell ref="N1:R3"/>
    <mergeCell ref="N4:R6"/>
    <mergeCell ref="O10:O11"/>
    <mergeCell ref="P10:P11"/>
    <mergeCell ref="Q10:Q11"/>
    <mergeCell ref="H1:L3"/>
    <mergeCell ref="H4:L6"/>
    <mergeCell ref="I10:I11"/>
    <mergeCell ref="H10:H11"/>
    <mergeCell ref="B1:F3"/>
    <mergeCell ref="B4:F6"/>
    <mergeCell ref="B10:B11"/>
    <mergeCell ref="B7:F7"/>
    <mergeCell ref="B8:F8"/>
    <mergeCell ref="C10:C11"/>
  </mergeCells>
  <phoneticPr fontId="7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opLeftCell="A5" workbookViewId="0">
      <selection activeCell="B37" sqref="B37"/>
    </sheetView>
  </sheetViews>
  <sheetFormatPr baseColWidth="10" defaultColWidth="11.5" defaultRowHeight="14" x14ac:dyDescent="0"/>
  <cols>
    <col min="1" max="1" width="25.6640625" style="44" customWidth="1"/>
    <col min="2" max="5" width="11" style="2" customWidth="1"/>
    <col min="7" max="7" width="25.5" customWidth="1"/>
    <col min="13" max="13" width="25.6640625" customWidth="1"/>
    <col min="19" max="19" width="25.6640625" customWidth="1"/>
  </cols>
  <sheetData>
    <row r="1" spans="1:24" ht="14" customHeight="1">
      <c r="B1" s="151" t="s">
        <v>152</v>
      </c>
      <c r="C1" s="151"/>
      <c r="D1" s="151"/>
      <c r="E1" s="151"/>
      <c r="F1" s="151"/>
      <c r="G1" s="44"/>
      <c r="H1" s="151" t="s">
        <v>152</v>
      </c>
      <c r="I1" s="151"/>
      <c r="J1" s="151"/>
      <c r="K1" s="151"/>
      <c r="L1" s="151"/>
      <c r="M1" s="44"/>
      <c r="N1" s="151" t="s">
        <v>152</v>
      </c>
      <c r="O1" s="151"/>
      <c r="P1" s="151"/>
      <c r="Q1" s="151"/>
      <c r="R1" s="151"/>
      <c r="S1" s="44"/>
      <c r="T1" s="151" t="s">
        <v>152</v>
      </c>
      <c r="U1" s="151"/>
      <c r="V1" s="151"/>
      <c r="W1" s="151"/>
      <c r="X1" s="151"/>
    </row>
    <row r="2" spans="1:24" ht="14" customHeight="1">
      <c r="B2" s="151"/>
      <c r="C2" s="151"/>
      <c r="D2" s="151"/>
      <c r="E2" s="151"/>
      <c r="F2" s="151"/>
      <c r="G2" s="44"/>
      <c r="H2" s="151"/>
      <c r="I2" s="151"/>
      <c r="J2" s="151"/>
      <c r="K2" s="151"/>
      <c r="L2" s="151"/>
      <c r="M2" s="44"/>
      <c r="N2" s="151"/>
      <c r="O2" s="151"/>
      <c r="P2" s="151"/>
      <c r="Q2" s="151"/>
      <c r="R2" s="151"/>
      <c r="S2" s="44"/>
      <c r="T2" s="151"/>
      <c r="U2" s="151"/>
      <c r="V2" s="151"/>
      <c r="W2" s="151"/>
      <c r="X2" s="151"/>
    </row>
    <row r="3" spans="1:24" ht="14" customHeight="1">
      <c r="B3" s="151"/>
      <c r="C3" s="151"/>
      <c r="D3" s="151"/>
      <c r="E3" s="151"/>
      <c r="F3" s="151"/>
      <c r="G3" s="44"/>
      <c r="H3" s="151"/>
      <c r="I3" s="151"/>
      <c r="J3" s="151"/>
      <c r="K3" s="151"/>
      <c r="L3" s="151"/>
      <c r="M3" s="44"/>
      <c r="N3" s="151"/>
      <c r="O3" s="151"/>
      <c r="P3" s="151"/>
      <c r="Q3" s="151"/>
      <c r="R3" s="151"/>
      <c r="S3" s="44"/>
      <c r="T3" s="151"/>
      <c r="U3" s="151"/>
      <c r="V3" s="151"/>
      <c r="W3" s="151"/>
      <c r="X3" s="151"/>
    </row>
    <row r="4" spans="1:24" ht="14" customHeight="1">
      <c r="B4" s="151" t="s">
        <v>153</v>
      </c>
      <c r="C4" s="151"/>
      <c r="D4" s="151"/>
      <c r="E4" s="151"/>
      <c r="F4" s="151"/>
      <c r="G4" s="44"/>
      <c r="H4" s="151" t="s">
        <v>153</v>
      </c>
      <c r="I4" s="151"/>
      <c r="J4" s="151"/>
      <c r="K4" s="151"/>
      <c r="L4" s="151"/>
      <c r="M4" s="44"/>
      <c r="N4" s="151" t="s">
        <v>153</v>
      </c>
      <c r="O4" s="151"/>
      <c r="P4" s="151"/>
      <c r="Q4" s="151"/>
      <c r="R4" s="151"/>
      <c r="S4" s="44"/>
      <c r="T4" s="151" t="s">
        <v>153</v>
      </c>
      <c r="U4" s="151"/>
      <c r="V4" s="151"/>
      <c r="W4" s="151"/>
      <c r="X4" s="151"/>
    </row>
    <row r="5" spans="1:24" ht="14" customHeight="1">
      <c r="B5" s="151"/>
      <c r="C5" s="151"/>
      <c r="D5" s="151"/>
      <c r="E5" s="151"/>
      <c r="F5" s="151"/>
      <c r="G5" s="44"/>
      <c r="H5" s="151"/>
      <c r="I5" s="151"/>
      <c r="J5" s="151"/>
      <c r="K5" s="151"/>
      <c r="L5" s="151"/>
      <c r="M5" s="44"/>
      <c r="N5" s="151"/>
      <c r="O5" s="151"/>
      <c r="P5" s="151"/>
      <c r="Q5" s="151"/>
      <c r="R5" s="151"/>
      <c r="S5" s="44"/>
      <c r="T5" s="151"/>
      <c r="U5" s="151"/>
      <c r="V5" s="151"/>
      <c r="W5" s="151"/>
      <c r="X5" s="151"/>
    </row>
    <row r="6" spans="1:24" ht="14" customHeight="1">
      <c r="B6" s="151"/>
      <c r="C6" s="151"/>
      <c r="D6" s="151"/>
      <c r="E6" s="151"/>
      <c r="F6" s="151"/>
      <c r="G6" s="44"/>
      <c r="H6" s="151"/>
      <c r="I6" s="151"/>
      <c r="J6" s="151"/>
      <c r="K6" s="151"/>
      <c r="L6" s="151"/>
      <c r="M6" s="44"/>
      <c r="N6" s="151"/>
      <c r="O6" s="151"/>
      <c r="P6" s="151"/>
      <c r="Q6" s="151"/>
      <c r="R6" s="151"/>
      <c r="S6" s="44"/>
      <c r="T6" s="151"/>
      <c r="U6" s="151"/>
      <c r="V6" s="151"/>
      <c r="W6" s="151"/>
      <c r="X6" s="151"/>
    </row>
    <row r="7" spans="1:24" ht="23">
      <c r="B7" s="156" t="s">
        <v>142</v>
      </c>
      <c r="C7" s="156"/>
      <c r="D7" s="156"/>
      <c r="E7" s="156"/>
      <c r="F7" s="156"/>
      <c r="G7" s="44"/>
      <c r="H7" s="156" t="s">
        <v>142</v>
      </c>
      <c r="I7" s="156"/>
      <c r="J7" s="156"/>
      <c r="K7" s="156"/>
      <c r="L7" s="156"/>
      <c r="M7" s="44"/>
      <c r="N7" s="156" t="s">
        <v>142</v>
      </c>
      <c r="O7" s="156"/>
      <c r="P7" s="156"/>
      <c r="Q7" s="156"/>
      <c r="R7" s="156"/>
      <c r="S7" s="44"/>
      <c r="T7" s="156" t="s">
        <v>142</v>
      </c>
      <c r="U7" s="156"/>
      <c r="V7" s="156"/>
      <c r="W7" s="156"/>
      <c r="X7" s="156"/>
    </row>
    <row r="8" spans="1:24" s="60" customFormat="1" ht="22" customHeight="1">
      <c r="A8" s="59"/>
      <c r="B8" s="157" t="s">
        <v>72</v>
      </c>
      <c r="C8" s="157"/>
      <c r="D8" s="157"/>
      <c r="E8" s="157"/>
      <c r="F8" s="157"/>
      <c r="G8" s="59"/>
      <c r="H8" s="157" t="s">
        <v>71</v>
      </c>
      <c r="I8" s="157"/>
      <c r="J8" s="157"/>
      <c r="K8" s="157"/>
      <c r="L8" s="157"/>
      <c r="M8" s="59"/>
      <c r="N8" s="157" t="s">
        <v>69</v>
      </c>
      <c r="O8" s="157"/>
      <c r="P8" s="157"/>
      <c r="Q8" s="157"/>
      <c r="R8" s="157"/>
      <c r="S8" s="59"/>
      <c r="T8" s="157" t="s">
        <v>70</v>
      </c>
      <c r="U8" s="157"/>
      <c r="V8" s="157"/>
      <c r="W8" s="157"/>
      <c r="X8" s="157"/>
    </row>
    <row r="9" spans="1:24" ht="14" customHeight="1" thickBot="1">
      <c r="B9" s="58"/>
      <c r="C9" s="57"/>
      <c r="D9" s="57"/>
      <c r="E9" s="57"/>
      <c r="F9" s="57"/>
      <c r="G9" s="44"/>
      <c r="H9" s="57"/>
      <c r="I9" s="57"/>
      <c r="J9" s="57"/>
      <c r="K9" s="57"/>
      <c r="L9" s="57"/>
      <c r="M9" s="44"/>
      <c r="N9" s="57"/>
      <c r="O9" s="57"/>
      <c r="P9" s="57"/>
      <c r="Q9" s="57"/>
      <c r="R9" s="57"/>
      <c r="S9" s="44"/>
      <c r="T9" s="57"/>
      <c r="U9" s="57"/>
      <c r="V9" s="57"/>
      <c r="W9" s="57"/>
      <c r="X9" s="57"/>
    </row>
    <row r="10" spans="1:24" ht="14" customHeight="1">
      <c r="A10" s="162"/>
      <c r="B10" s="154" t="s">
        <v>157</v>
      </c>
      <c r="C10" s="152" t="s">
        <v>158</v>
      </c>
      <c r="G10" s="44"/>
      <c r="H10" s="154" t="s">
        <v>157</v>
      </c>
      <c r="I10" s="152" t="s">
        <v>158</v>
      </c>
      <c r="J10" s="56"/>
      <c r="K10" s="58"/>
      <c r="M10" s="44"/>
      <c r="N10" s="154" t="s">
        <v>157</v>
      </c>
      <c r="O10" s="152" t="s">
        <v>158</v>
      </c>
      <c r="P10" s="158"/>
      <c r="Q10" s="159"/>
      <c r="S10" s="44"/>
      <c r="T10" s="160" t="s">
        <v>157</v>
      </c>
      <c r="U10" s="152" t="s">
        <v>158</v>
      </c>
      <c r="V10" s="158"/>
      <c r="W10" s="159"/>
    </row>
    <row r="11" spans="1:24" ht="14" customHeight="1" thickBot="1">
      <c r="A11" s="162"/>
      <c r="B11" s="163"/>
      <c r="C11" s="164"/>
      <c r="G11" s="44"/>
      <c r="H11" s="163"/>
      <c r="I11" s="164"/>
      <c r="J11" s="56"/>
      <c r="K11" s="58"/>
      <c r="M11" s="44"/>
      <c r="N11" s="163"/>
      <c r="O11" s="164"/>
      <c r="P11" s="158"/>
      <c r="Q11" s="159"/>
      <c r="S11" s="44"/>
      <c r="T11" s="165"/>
      <c r="U11" s="164"/>
      <c r="V11" s="158"/>
      <c r="W11" s="159"/>
    </row>
    <row r="12" spans="1:24">
      <c r="A12" s="81" t="s">
        <v>66</v>
      </c>
      <c r="B12" s="115">
        <v>19.5</v>
      </c>
      <c r="C12" s="94">
        <v>18.5</v>
      </c>
      <c r="D12" s="46"/>
      <c r="E12" s="85"/>
      <c r="G12" s="81" t="s">
        <v>62</v>
      </c>
      <c r="H12" s="110">
        <v>4.97</v>
      </c>
      <c r="I12" s="116">
        <v>5.01</v>
      </c>
      <c r="J12" s="56"/>
      <c r="K12" s="46"/>
      <c r="M12" s="81" t="s">
        <v>175</v>
      </c>
      <c r="N12" s="107">
        <v>58.6</v>
      </c>
      <c r="O12" s="62"/>
      <c r="S12" s="81" t="s">
        <v>58</v>
      </c>
      <c r="T12" s="115">
        <v>3.19</v>
      </c>
      <c r="U12" s="94">
        <v>3.21</v>
      </c>
    </row>
    <row r="13" spans="1:24">
      <c r="A13" s="81" t="s">
        <v>173</v>
      </c>
      <c r="B13" s="98">
        <v>19.5</v>
      </c>
      <c r="C13" s="96">
        <v>19</v>
      </c>
      <c r="D13" s="86"/>
      <c r="E13" s="85"/>
      <c r="G13" s="81" t="s">
        <v>59</v>
      </c>
      <c r="H13" s="104">
        <v>5.09</v>
      </c>
      <c r="I13" s="100">
        <v>5.29</v>
      </c>
      <c r="J13" s="56"/>
      <c r="K13" s="46"/>
      <c r="M13" s="81" t="s">
        <v>58</v>
      </c>
      <c r="N13" s="98">
        <v>56.7</v>
      </c>
      <c r="O13" s="96">
        <v>35</v>
      </c>
      <c r="S13" s="81" t="s">
        <v>62</v>
      </c>
      <c r="T13" s="98">
        <v>3.23</v>
      </c>
      <c r="U13" s="96">
        <v>3.33</v>
      </c>
    </row>
    <row r="14" spans="1:24">
      <c r="A14" s="81" t="s">
        <v>60</v>
      </c>
      <c r="B14" s="98">
        <v>19.5</v>
      </c>
      <c r="C14" s="96">
        <v>19</v>
      </c>
      <c r="D14" s="86"/>
      <c r="E14" s="85"/>
      <c r="G14" s="81" t="s">
        <v>58</v>
      </c>
      <c r="H14" s="104">
        <v>5.17</v>
      </c>
      <c r="I14" s="100">
        <v>5.29</v>
      </c>
      <c r="J14" s="56"/>
      <c r="K14" s="46"/>
      <c r="M14" s="81" t="s">
        <v>173</v>
      </c>
      <c r="N14" s="98">
        <v>49.5</v>
      </c>
      <c r="O14" s="96">
        <v>45.2</v>
      </c>
      <c r="S14" s="81" t="s">
        <v>50</v>
      </c>
      <c r="T14" s="98">
        <v>3.33</v>
      </c>
      <c r="U14" s="96">
        <v>3.43</v>
      </c>
    </row>
    <row r="15" spans="1:24">
      <c r="A15" s="81" t="s">
        <v>54</v>
      </c>
      <c r="B15" s="95">
        <v>19</v>
      </c>
      <c r="C15" s="96">
        <v>19</v>
      </c>
      <c r="D15" s="86"/>
      <c r="E15" s="85"/>
      <c r="G15" s="81" t="s">
        <v>63</v>
      </c>
      <c r="H15" s="106">
        <v>5.3</v>
      </c>
      <c r="I15" s="100">
        <v>5.12</v>
      </c>
      <c r="J15" s="56"/>
      <c r="K15" s="46"/>
      <c r="M15" s="81" t="s">
        <v>62</v>
      </c>
      <c r="N15" s="105">
        <v>48.9</v>
      </c>
      <c r="O15" s="96">
        <v>49.7</v>
      </c>
      <c r="S15" s="81" t="s">
        <v>65</v>
      </c>
      <c r="T15" s="105">
        <v>3.41</v>
      </c>
      <c r="U15" s="96">
        <v>3.27</v>
      </c>
    </row>
    <row r="16" spans="1:24">
      <c r="A16" s="81" t="s">
        <v>67</v>
      </c>
      <c r="B16" s="98">
        <v>19</v>
      </c>
      <c r="C16" s="96">
        <v>17.5</v>
      </c>
      <c r="D16" s="86"/>
      <c r="E16" s="85"/>
      <c r="G16" s="81" t="s">
        <v>174</v>
      </c>
      <c r="H16" s="104">
        <v>5.3</v>
      </c>
      <c r="I16" s="100">
        <v>5.48</v>
      </c>
      <c r="J16" s="56"/>
      <c r="K16" s="46"/>
      <c r="M16" s="81" t="s">
        <v>50</v>
      </c>
      <c r="N16" s="105">
        <v>48.4</v>
      </c>
      <c r="O16" s="96">
        <v>51.6</v>
      </c>
      <c r="S16" s="81" t="s">
        <v>52</v>
      </c>
      <c r="T16" s="95">
        <v>3.42</v>
      </c>
      <c r="U16" s="96">
        <v>3.42</v>
      </c>
    </row>
    <row r="17" spans="1:23">
      <c r="A17" s="81" t="s">
        <v>64</v>
      </c>
      <c r="B17" s="98">
        <v>19</v>
      </c>
      <c r="C17" s="96">
        <v>18</v>
      </c>
      <c r="D17" s="86"/>
      <c r="E17" s="85"/>
      <c r="G17" s="81" t="s">
        <v>54</v>
      </c>
      <c r="H17" s="106">
        <v>5.32</v>
      </c>
      <c r="I17" s="100">
        <v>5.3</v>
      </c>
      <c r="J17" s="56"/>
      <c r="K17" s="46"/>
      <c r="M17" s="81" t="s">
        <v>68</v>
      </c>
      <c r="N17" s="98">
        <v>46.6</v>
      </c>
      <c r="O17" s="96">
        <v>35.799999999999997</v>
      </c>
      <c r="S17" s="81" t="s">
        <v>64</v>
      </c>
      <c r="T17" s="105">
        <v>3.42</v>
      </c>
      <c r="U17" s="96">
        <v>3.36</v>
      </c>
    </row>
    <row r="18" spans="1:23">
      <c r="A18" s="81" t="s">
        <v>62</v>
      </c>
      <c r="B18" s="95">
        <v>18</v>
      </c>
      <c r="C18" s="96">
        <v>18</v>
      </c>
      <c r="D18" s="86"/>
      <c r="E18" s="85"/>
      <c r="G18" s="81" t="s">
        <v>173</v>
      </c>
      <c r="H18" s="106">
        <v>5.35</v>
      </c>
      <c r="I18" s="100">
        <v>5.21</v>
      </c>
      <c r="J18" s="56"/>
      <c r="K18" s="46"/>
      <c r="M18" s="81" t="s">
        <v>60</v>
      </c>
      <c r="N18" s="98">
        <v>46.2</v>
      </c>
      <c r="O18" s="96">
        <v>41.9</v>
      </c>
      <c r="S18" s="81" t="s">
        <v>173</v>
      </c>
      <c r="T18" s="98">
        <v>3.43</v>
      </c>
      <c r="U18" s="96">
        <v>3.44</v>
      </c>
    </row>
    <row r="19" spans="1:23">
      <c r="A19" s="81" t="s">
        <v>52</v>
      </c>
      <c r="B19" s="98">
        <v>18</v>
      </c>
      <c r="C19" s="96">
        <v>17</v>
      </c>
      <c r="D19" s="86"/>
      <c r="E19" s="85"/>
      <c r="G19" s="81" t="s">
        <v>52</v>
      </c>
      <c r="H19" s="104">
        <v>5.36</v>
      </c>
      <c r="I19" s="100">
        <v>5.42</v>
      </c>
      <c r="J19" s="56"/>
      <c r="K19" s="46"/>
      <c r="M19" s="81" t="s">
        <v>54</v>
      </c>
      <c r="N19" s="105">
        <v>44.4</v>
      </c>
      <c r="O19" s="96">
        <v>48.9</v>
      </c>
      <c r="S19" s="81" t="s">
        <v>61</v>
      </c>
      <c r="T19" s="87">
        <v>3.46</v>
      </c>
      <c r="U19" s="96">
        <v>3.32</v>
      </c>
    </row>
    <row r="20" spans="1:23">
      <c r="A20" s="81" t="s">
        <v>58</v>
      </c>
      <c r="B20" s="98">
        <v>18</v>
      </c>
      <c r="C20" s="96">
        <v>17.5</v>
      </c>
      <c r="D20" s="86"/>
      <c r="E20" s="85"/>
      <c r="G20" s="81" t="s">
        <v>67</v>
      </c>
      <c r="H20" s="104">
        <v>5.45</v>
      </c>
      <c r="I20" s="100">
        <v>5.64</v>
      </c>
      <c r="J20" s="56"/>
      <c r="K20" s="46"/>
      <c r="M20" s="81" t="s">
        <v>52</v>
      </c>
      <c r="N20" s="105">
        <v>43.6</v>
      </c>
      <c r="O20" s="96">
        <v>47.7</v>
      </c>
      <c r="S20" s="81" t="s">
        <v>59</v>
      </c>
      <c r="T20" s="105">
        <v>3.56</v>
      </c>
      <c r="U20" s="96">
        <v>3.47</v>
      </c>
    </row>
    <row r="21" spans="1:23">
      <c r="A21" s="81" t="s">
        <v>59</v>
      </c>
      <c r="B21" s="105">
        <v>17.5</v>
      </c>
      <c r="C21" s="96">
        <v>18.5</v>
      </c>
      <c r="D21" s="86"/>
      <c r="E21" s="85"/>
      <c r="G21" s="81" t="s">
        <v>60</v>
      </c>
      <c r="H21" s="106">
        <v>5.5</v>
      </c>
      <c r="I21" s="100">
        <v>5.32</v>
      </c>
      <c r="J21" s="56"/>
      <c r="K21" s="46"/>
      <c r="M21" s="81" t="s">
        <v>174</v>
      </c>
      <c r="N21" s="105">
        <v>43.5</v>
      </c>
      <c r="O21" s="96">
        <v>45.2</v>
      </c>
      <c r="S21" s="81" t="s">
        <v>66</v>
      </c>
      <c r="T21" s="98">
        <v>3.56</v>
      </c>
      <c r="U21" s="96">
        <v>3.57</v>
      </c>
    </row>
    <row r="22" spans="1:23">
      <c r="A22" s="81" t="s">
        <v>63</v>
      </c>
      <c r="B22" s="98">
        <v>17.5</v>
      </c>
      <c r="C22" s="96">
        <v>16.5</v>
      </c>
      <c r="D22" s="86"/>
      <c r="E22" s="85"/>
      <c r="G22" s="81" t="s">
        <v>65</v>
      </c>
      <c r="H22" s="106">
        <v>5.53</v>
      </c>
      <c r="I22" s="100">
        <v>5.32</v>
      </c>
      <c r="J22" s="56"/>
      <c r="K22" s="46"/>
      <c r="M22" s="81" t="s">
        <v>64</v>
      </c>
      <c r="N22" s="105">
        <v>43.3</v>
      </c>
      <c r="O22" s="96">
        <v>44.1</v>
      </c>
      <c r="S22" s="81" t="s">
        <v>68</v>
      </c>
      <c r="T22" s="95">
        <v>3.58</v>
      </c>
      <c r="U22" s="96">
        <v>3.58</v>
      </c>
    </row>
    <row r="23" spans="1:23">
      <c r="A23" s="81" t="s">
        <v>174</v>
      </c>
      <c r="B23" s="105">
        <v>17.5</v>
      </c>
      <c r="C23" s="96">
        <v>18</v>
      </c>
      <c r="D23" s="86"/>
      <c r="E23" s="85"/>
      <c r="G23" s="81" t="s">
        <v>64</v>
      </c>
      <c r="H23" s="104">
        <v>5.57</v>
      </c>
      <c r="I23" s="100">
        <v>5.58</v>
      </c>
      <c r="J23" s="56"/>
      <c r="K23" s="46"/>
      <c r="M23" s="81" t="s">
        <v>63</v>
      </c>
      <c r="N23" s="98">
        <v>43.2</v>
      </c>
      <c r="O23" s="96">
        <v>38.9</v>
      </c>
      <c r="S23" s="81" t="s">
        <v>60</v>
      </c>
      <c r="T23" s="105">
        <v>3.58</v>
      </c>
      <c r="U23" s="96">
        <v>3.47</v>
      </c>
    </row>
    <row r="24" spans="1:23">
      <c r="A24" s="81" t="s">
        <v>50</v>
      </c>
      <c r="B24" s="98">
        <v>16.5</v>
      </c>
      <c r="C24" s="96">
        <v>16</v>
      </c>
      <c r="D24" s="86"/>
      <c r="E24" s="85"/>
      <c r="G24" s="81" t="s">
        <v>50</v>
      </c>
      <c r="H24" s="104">
        <v>5.59</v>
      </c>
      <c r="I24" s="100">
        <v>5.64</v>
      </c>
      <c r="J24" s="56"/>
      <c r="K24" s="46"/>
      <c r="M24" s="81" t="s">
        <v>172</v>
      </c>
      <c r="N24" s="95">
        <v>43</v>
      </c>
      <c r="O24" s="63"/>
      <c r="S24" s="81" t="s">
        <v>54</v>
      </c>
      <c r="T24" s="105">
        <v>3.59</v>
      </c>
      <c r="U24" s="96">
        <v>3.52</v>
      </c>
    </row>
    <row r="25" spans="1:23">
      <c r="A25" s="81" t="s">
        <v>56</v>
      </c>
      <c r="B25" s="98">
        <v>16.5</v>
      </c>
      <c r="C25" s="96">
        <v>16</v>
      </c>
      <c r="D25" s="86"/>
      <c r="E25" s="85"/>
      <c r="G25" s="81" t="s">
        <v>66</v>
      </c>
      <c r="H25" s="104">
        <v>5.65</v>
      </c>
      <c r="I25" s="100">
        <v>6.05</v>
      </c>
      <c r="J25" s="56"/>
      <c r="K25" s="46"/>
      <c r="M25" s="81" t="s">
        <v>65</v>
      </c>
      <c r="N25" s="98">
        <v>42.6</v>
      </c>
      <c r="O25" s="96">
        <v>40.200000000000003</v>
      </c>
      <c r="S25" s="81" t="s">
        <v>63</v>
      </c>
      <c r="T25" s="105">
        <v>3.6</v>
      </c>
      <c r="U25" s="96">
        <v>3.55</v>
      </c>
    </row>
    <row r="26" spans="1:23">
      <c r="A26" s="81" t="s">
        <v>65</v>
      </c>
      <c r="B26" s="98">
        <v>16.5</v>
      </c>
      <c r="C26" s="96">
        <v>16</v>
      </c>
      <c r="D26" s="86"/>
      <c r="E26" s="85"/>
      <c r="G26" s="81" t="s">
        <v>56</v>
      </c>
      <c r="H26" s="104">
        <v>5.67</v>
      </c>
      <c r="I26" s="100">
        <v>5.77</v>
      </c>
      <c r="J26" s="56"/>
      <c r="K26" s="46"/>
      <c r="M26" s="81" t="s">
        <v>59</v>
      </c>
      <c r="N26" s="98">
        <v>40.9</v>
      </c>
      <c r="O26" s="96">
        <v>39.200000000000003</v>
      </c>
      <c r="S26" s="81" t="s">
        <v>53</v>
      </c>
      <c r="T26" s="87">
        <v>3.61</v>
      </c>
      <c r="U26" s="96">
        <v>3.34</v>
      </c>
    </row>
    <row r="27" spans="1:23">
      <c r="A27" s="81" t="s">
        <v>175</v>
      </c>
      <c r="B27" s="95">
        <v>16.5</v>
      </c>
      <c r="C27" s="63"/>
      <c r="D27" s="86"/>
      <c r="E27" s="85"/>
      <c r="G27" s="81" t="s">
        <v>68</v>
      </c>
      <c r="H27" s="106">
        <v>5.72</v>
      </c>
      <c r="I27" s="100">
        <v>5.65</v>
      </c>
      <c r="J27" s="56"/>
      <c r="K27" s="46"/>
      <c r="M27" s="81" t="s">
        <v>66</v>
      </c>
      <c r="N27" s="98">
        <v>39.200000000000003</v>
      </c>
      <c r="O27" s="96">
        <v>34.1</v>
      </c>
      <c r="S27" s="81" t="s">
        <v>56</v>
      </c>
      <c r="T27" s="98">
        <v>3.61</v>
      </c>
      <c r="U27" s="96">
        <v>3.7</v>
      </c>
    </row>
    <row r="28" spans="1:23">
      <c r="A28" s="81" t="s">
        <v>171</v>
      </c>
      <c r="B28" s="98">
        <v>16</v>
      </c>
      <c r="C28" s="96">
        <v>15.5</v>
      </c>
      <c r="D28" s="86"/>
      <c r="E28" s="85"/>
      <c r="G28" s="81" t="s">
        <v>175</v>
      </c>
      <c r="H28" s="96">
        <v>5.81</v>
      </c>
      <c r="I28" s="102"/>
      <c r="J28" s="56"/>
      <c r="K28" s="46"/>
      <c r="M28" s="81" t="s">
        <v>56</v>
      </c>
      <c r="N28" s="98">
        <v>36.6</v>
      </c>
      <c r="O28" s="96">
        <v>35</v>
      </c>
      <c r="S28" s="81" t="s">
        <v>174</v>
      </c>
      <c r="T28" s="105">
        <v>3.62</v>
      </c>
      <c r="U28" s="96">
        <v>3.51</v>
      </c>
    </row>
    <row r="29" spans="1:23">
      <c r="A29" s="81" t="s">
        <v>68</v>
      </c>
      <c r="B29" s="105">
        <v>14</v>
      </c>
      <c r="C29" s="96">
        <v>15.5</v>
      </c>
      <c r="D29" s="86"/>
      <c r="E29" s="85"/>
      <c r="G29" s="81" t="s">
        <v>172</v>
      </c>
      <c r="H29" s="96">
        <v>5.87</v>
      </c>
      <c r="I29" s="102"/>
      <c r="J29" s="56"/>
      <c r="K29" s="46"/>
      <c r="M29" s="81" t="s">
        <v>67</v>
      </c>
      <c r="N29" s="105">
        <v>36.5</v>
      </c>
      <c r="O29" s="96">
        <v>36.799999999999997</v>
      </c>
      <c r="P29" s="46"/>
      <c r="Q29" s="46"/>
      <c r="S29" s="81" t="s">
        <v>49</v>
      </c>
      <c r="T29" s="88">
        <v>3.63</v>
      </c>
      <c r="U29" s="96">
        <v>3.76</v>
      </c>
      <c r="V29" s="46"/>
      <c r="W29" s="46"/>
    </row>
    <row r="30" spans="1:23">
      <c r="A30" s="81" t="s">
        <v>172</v>
      </c>
      <c r="B30" s="95">
        <v>14</v>
      </c>
      <c r="C30" s="63"/>
      <c r="D30" s="86"/>
      <c r="E30" s="85"/>
      <c r="G30" s="81" t="s">
        <v>171</v>
      </c>
      <c r="H30" s="106">
        <v>6.16</v>
      </c>
      <c r="I30" s="100">
        <v>5.93</v>
      </c>
      <c r="J30" s="56"/>
      <c r="K30" s="49"/>
      <c r="M30" s="81" t="s">
        <v>171</v>
      </c>
      <c r="N30" s="105">
        <v>31.2</v>
      </c>
      <c r="O30" s="96">
        <v>36.200000000000003</v>
      </c>
      <c r="P30" s="49"/>
      <c r="Q30" s="49"/>
      <c r="S30" s="81" t="s">
        <v>172</v>
      </c>
      <c r="T30" s="95">
        <v>3.71</v>
      </c>
      <c r="U30" s="63"/>
      <c r="V30" s="49"/>
      <c r="W30" s="49"/>
    </row>
    <row r="31" spans="1:23">
      <c r="A31" s="81" t="s">
        <v>61</v>
      </c>
      <c r="B31" s="65"/>
      <c r="C31" s="96">
        <v>19</v>
      </c>
      <c r="D31" s="86"/>
      <c r="E31" s="85"/>
      <c r="G31" s="81" t="s">
        <v>61</v>
      </c>
      <c r="H31" s="63"/>
      <c r="I31" s="100">
        <v>5.41</v>
      </c>
      <c r="J31" s="56"/>
      <c r="K31" s="50"/>
      <c r="M31" s="81" t="s">
        <v>61</v>
      </c>
      <c r="N31" s="68"/>
      <c r="O31" s="96">
        <v>43.6</v>
      </c>
      <c r="P31" s="50"/>
      <c r="Q31" s="50"/>
      <c r="S31" s="81" t="s">
        <v>67</v>
      </c>
      <c r="T31" s="98">
        <v>3.73</v>
      </c>
      <c r="U31" s="96">
        <v>3.76</v>
      </c>
      <c r="V31" s="50"/>
      <c r="W31" s="50"/>
    </row>
    <row r="32" spans="1:23">
      <c r="A32" s="81" t="s">
        <v>53</v>
      </c>
      <c r="B32" s="65"/>
      <c r="C32" s="96">
        <v>17</v>
      </c>
      <c r="E32" s="84"/>
      <c r="G32" s="81" t="s">
        <v>53</v>
      </c>
      <c r="H32" s="63"/>
      <c r="I32" s="100">
        <v>5.38</v>
      </c>
      <c r="J32" s="2"/>
      <c r="K32" s="2"/>
      <c r="M32" s="81" t="s">
        <v>53</v>
      </c>
      <c r="N32" s="68"/>
      <c r="O32" s="96">
        <v>50</v>
      </c>
      <c r="P32" s="2"/>
      <c r="Q32" s="2"/>
      <c r="S32" s="81" t="s">
        <v>175</v>
      </c>
      <c r="T32" s="95">
        <v>3.85</v>
      </c>
      <c r="U32" s="63"/>
      <c r="V32" s="46"/>
      <c r="W32" s="46"/>
    </row>
    <row r="33" spans="1:23" ht="15" thickBot="1">
      <c r="A33" s="81" t="s">
        <v>49</v>
      </c>
      <c r="B33" s="66"/>
      <c r="C33" s="103">
        <v>16.5</v>
      </c>
      <c r="G33" s="81" t="s">
        <v>49</v>
      </c>
      <c r="H33" s="64"/>
      <c r="I33" s="108">
        <v>5.72</v>
      </c>
      <c r="J33" s="2"/>
      <c r="K33" s="2"/>
      <c r="M33" s="81" t="s">
        <v>49</v>
      </c>
      <c r="N33" s="69"/>
      <c r="O33" s="103">
        <v>47.2</v>
      </c>
      <c r="P33" s="2"/>
      <c r="Q33" s="2"/>
      <c r="S33" s="81" t="s">
        <v>171</v>
      </c>
      <c r="T33" s="114">
        <v>4.49</v>
      </c>
      <c r="U33" s="103">
        <v>3.86</v>
      </c>
      <c r="V33" s="2"/>
      <c r="W33" s="2"/>
    </row>
    <row r="34" spans="1:23" ht="15" thickBot="1">
      <c r="G34" s="44"/>
      <c r="H34" s="2"/>
      <c r="I34" s="2"/>
      <c r="J34" s="2"/>
      <c r="K34" s="2"/>
      <c r="M34" s="44"/>
      <c r="N34" s="2"/>
      <c r="O34" s="2"/>
      <c r="P34" s="2"/>
      <c r="Q34" s="2"/>
      <c r="S34" s="44"/>
      <c r="T34" s="2"/>
      <c r="U34" s="2"/>
      <c r="V34" s="2"/>
      <c r="W34" s="2"/>
    </row>
    <row r="35" spans="1:23">
      <c r="B35" s="53">
        <f>AVERAGE(B12:B33)</f>
        <v>17.473684210526315</v>
      </c>
      <c r="C35" s="53">
        <f>AVERAGE(C12:C33)</f>
        <v>17.399999999999999</v>
      </c>
      <c r="G35" s="45" t="s">
        <v>154</v>
      </c>
      <c r="H35" s="80">
        <f>AVERAGE(H12:H33)</f>
        <v>5.4936842105263164</v>
      </c>
      <c r="I35" s="80">
        <f>AVERAGE(I12:I33)</f>
        <v>5.4764999999999997</v>
      </c>
      <c r="J35" s="2"/>
      <c r="K35" s="2"/>
      <c r="M35" s="45" t="s">
        <v>154</v>
      </c>
      <c r="N35" s="53">
        <f>AVERAGE(N12:N33)</f>
        <v>44.363157894736851</v>
      </c>
      <c r="O35" s="53">
        <f>AVERAGE(O12:O33)</f>
        <v>42.315000000000005</v>
      </c>
      <c r="P35" s="2"/>
      <c r="Q35" s="2"/>
      <c r="S35" s="45" t="s">
        <v>154</v>
      </c>
      <c r="T35" s="53">
        <f>AVERAGE(T12:T33)</f>
        <v>3.5731818181818173</v>
      </c>
      <c r="U35" s="53">
        <f>AVERAGE(U12:U33)</f>
        <v>3.4935</v>
      </c>
      <c r="V35" s="2"/>
      <c r="W35" s="2"/>
    </row>
    <row r="36" spans="1:23" ht="15" thickBot="1">
      <c r="B36" s="54">
        <v>18.46</v>
      </c>
      <c r="C36" s="54">
        <v>18.260000000000002</v>
      </c>
      <c r="G36" s="45" t="s">
        <v>155</v>
      </c>
      <c r="H36" s="54">
        <v>5.32</v>
      </c>
      <c r="I36" s="54">
        <v>5.31</v>
      </c>
      <c r="J36" s="2"/>
      <c r="K36" s="2"/>
      <c r="M36" s="45" t="s">
        <v>155</v>
      </c>
      <c r="N36" s="54">
        <v>45.4</v>
      </c>
      <c r="O36" s="54">
        <v>45.6</v>
      </c>
      <c r="P36" s="2"/>
      <c r="Q36" s="2"/>
      <c r="S36" s="45" t="s">
        <v>155</v>
      </c>
      <c r="T36" s="54">
        <v>3.43</v>
      </c>
      <c r="U36" s="54">
        <v>3.37</v>
      </c>
      <c r="V36" s="2"/>
      <c r="W36" s="2"/>
    </row>
    <row r="37" spans="1:23">
      <c r="G37" s="44"/>
      <c r="H37" s="2"/>
      <c r="I37" s="2"/>
      <c r="J37" s="2"/>
      <c r="K37" s="2"/>
      <c r="M37" s="44"/>
      <c r="N37" s="2"/>
      <c r="O37" s="2"/>
      <c r="P37" s="2"/>
      <c r="Q37" s="2"/>
      <c r="S37" s="44"/>
      <c r="T37" s="2"/>
      <c r="U37" s="2"/>
      <c r="V37" s="2"/>
      <c r="W37" s="2"/>
    </row>
    <row r="38" spans="1:23">
      <c r="G38" s="44"/>
      <c r="H38" s="2"/>
      <c r="I38" s="2"/>
      <c r="J38" s="2"/>
      <c r="K38" s="2"/>
      <c r="M38" s="44"/>
      <c r="N38" s="2"/>
      <c r="O38" s="2"/>
      <c r="P38" s="2"/>
      <c r="Q38" s="2"/>
      <c r="S38" s="44"/>
      <c r="T38" s="2"/>
      <c r="U38" s="2"/>
      <c r="V38" s="2"/>
      <c r="W38" s="2"/>
    </row>
    <row r="39" spans="1:23">
      <c r="G39" s="44"/>
      <c r="H39" s="2"/>
      <c r="I39" s="2"/>
      <c r="J39" s="2"/>
      <c r="K39" s="2"/>
      <c r="M39" s="44"/>
      <c r="N39" s="2"/>
      <c r="O39" s="2"/>
      <c r="P39" s="2"/>
      <c r="Q39" s="2"/>
      <c r="S39" s="44"/>
      <c r="T39" s="2"/>
      <c r="U39" s="2"/>
      <c r="V39" s="2"/>
      <c r="W39" s="2"/>
    </row>
    <row r="40" spans="1:23">
      <c r="G40" s="44"/>
      <c r="H40" s="2"/>
      <c r="I40" s="2"/>
      <c r="J40" s="2"/>
      <c r="K40" s="2"/>
      <c r="M40" s="44"/>
      <c r="N40" s="2"/>
      <c r="O40" s="2"/>
      <c r="P40" s="2"/>
      <c r="Q40" s="2"/>
      <c r="S40" s="44"/>
      <c r="T40" s="2"/>
      <c r="U40" s="2"/>
      <c r="V40" s="2"/>
      <c r="W40" s="2"/>
    </row>
    <row r="41" spans="1:23">
      <c r="G41" s="44"/>
      <c r="H41" s="2"/>
      <c r="I41" s="2"/>
      <c r="J41" s="2"/>
      <c r="K41" s="2"/>
      <c r="M41" s="44"/>
      <c r="N41" s="2"/>
      <c r="O41" s="2"/>
      <c r="P41" s="2"/>
      <c r="Q41" s="2"/>
      <c r="S41" s="44"/>
      <c r="T41" s="2"/>
      <c r="U41" s="2"/>
      <c r="V41" s="2"/>
      <c r="W41" s="2"/>
    </row>
    <row r="42" spans="1:23">
      <c r="G42" s="44"/>
      <c r="H42" s="2"/>
      <c r="I42" s="2"/>
      <c r="J42" s="2"/>
      <c r="K42" s="2"/>
      <c r="M42" s="44"/>
      <c r="N42" s="2"/>
      <c r="O42" s="2"/>
      <c r="P42" s="2"/>
      <c r="Q42" s="2"/>
      <c r="S42" s="44"/>
      <c r="T42" s="2"/>
      <c r="U42" s="2"/>
      <c r="V42" s="2"/>
      <c r="W42" s="2"/>
    </row>
    <row r="43" spans="1:23">
      <c r="G43" s="44"/>
      <c r="H43" s="2"/>
      <c r="I43" s="2"/>
      <c r="J43" s="2"/>
      <c r="K43" s="2"/>
      <c r="M43" s="44"/>
      <c r="N43" s="2"/>
      <c r="O43" s="2"/>
      <c r="P43" s="2"/>
      <c r="Q43" s="2"/>
      <c r="S43" s="44"/>
      <c r="T43" s="2"/>
      <c r="U43" s="2"/>
      <c r="V43" s="2"/>
      <c r="W43" s="2"/>
    </row>
    <row r="44" spans="1:23">
      <c r="G44" s="44"/>
      <c r="H44" s="2"/>
      <c r="I44" s="2"/>
      <c r="J44" s="2"/>
      <c r="K44" s="2"/>
      <c r="M44" s="44"/>
      <c r="N44" s="2"/>
      <c r="O44" s="2"/>
      <c r="P44" s="2"/>
      <c r="Q44" s="2"/>
      <c r="S44" s="44"/>
      <c r="T44" s="2"/>
      <c r="U44" s="2"/>
      <c r="V44" s="2"/>
      <c r="W44" s="2"/>
    </row>
    <row r="45" spans="1:23">
      <c r="G45" s="44"/>
      <c r="H45" s="2"/>
      <c r="I45" s="2"/>
      <c r="J45" s="2"/>
      <c r="K45" s="2"/>
      <c r="M45" s="44"/>
      <c r="N45" s="2"/>
      <c r="O45" s="2"/>
      <c r="P45" s="2"/>
      <c r="Q45" s="2"/>
      <c r="S45" s="44"/>
      <c r="T45" s="2"/>
      <c r="U45" s="2"/>
      <c r="V45" s="2"/>
      <c r="W45" s="2"/>
    </row>
    <row r="46" spans="1:23">
      <c r="G46" s="44"/>
      <c r="H46" s="2"/>
      <c r="I46" s="2"/>
      <c r="J46" s="2"/>
      <c r="K46" s="2"/>
      <c r="M46" s="44"/>
      <c r="N46" s="2"/>
      <c r="O46" s="2"/>
      <c r="P46" s="2"/>
      <c r="Q46" s="2"/>
      <c r="S46" s="44"/>
      <c r="T46" s="2"/>
      <c r="U46" s="2"/>
      <c r="V46" s="2"/>
      <c r="W46" s="2"/>
    </row>
    <row r="47" spans="1:23">
      <c r="G47" s="44"/>
      <c r="H47" s="2"/>
      <c r="I47" s="2"/>
      <c r="J47" s="2"/>
      <c r="K47" s="2"/>
      <c r="M47" s="44"/>
      <c r="N47" s="2"/>
      <c r="O47" s="2"/>
      <c r="P47" s="2"/>
      <c r="Q47" s="2"/>
      <c r="S47" s="44"/>
      <c r="T47" s="2"/>
      <c r="U47" s="2"/>
      <c r="V47" s="2"/>
      <c r="W47" s="2"/>
    </row>
    <row r="48" spans="1:23">
      <c r="G48" s="44"/>
      <c r="H48" s="2"/>
      <c r="I48" s="2"/>
      <c r="J48" s="2"/>
      <c r="K48" s="2"/>
      <c r="M48" s="44"/>
      <c r="N48" s="2"/>
      <c r="O48" s="2"/>
      <c r="P48" s="2"/>
      <c r="Q48" s="2"/>
      <c r="S48" s="44"/>
      <c r="T48" s="2"/>
      <c r="U48" s="2"/>
      <c r="V48" s="2"/>
      <c r="W48" s="2"/>
    </row>
  </sheetData>
  <sortState ref="S12:U33">
    <sortCondition ref="T12:T33"/>
  </sortState>
  <mergeCells count="29">
    <mergeCell ref="A10:A11"/>
    <mergeCell ref="B10:B11"/>
    <mergeCell ref="C10:C11"/>
    <mergeCell ref="H10:H11"/>
    <mergeCell ref="I10:I11"/>
    <mergeCell ref="N10:N11"/>
    <mergeCell ref="B7:F7"/>
    <mergeCell ref="H7:L7"/>
    <mergeCell ref="N7:R7"/>
    <mergeCell ref="T7:X7"/>
    <mergeCell ref="B8:F8"/>
    <mergeCell ref="H8:L8"/>
    <mergeCell ref="N8:R8"/>
    <mergeCell ref="T8:X8"/>
    <mergeCell ref="W10:W11"/>
    <mergeCell ref="O10:O11"/>
    <mergeCell ref="P10:P11"/>
    <mergeCell ref="Q10:Q11"/>
    <mergeCell ref="T10:T11"/>
    <mergeCell ref="U10:U11"/>
    <mergeCell ref="V10:V11"/>
    <mergeCell ref="B1:F3"/>
    <mergeCell ref="H1:L3"/>
    <mergeCell ref="N1:R3"/>
    <mergeCell ref="T1:X3"/>
    <mergeCell ref="B4:F6"/>
    <mergeCell ref="H4:L6"/>
    <mergeCell ref="N4:R6"/>
    <mergeCell ref="T4:X6"/>
  </mergeCells>
  <phoneticPr fontId="7" type="noConversion"/>
  <dataValidations count="1">
    <dataValidation type="list" allowBlank="1" showInputMessage="1" showErrorMessage="1" sqref="A12:A18 A20:A28 G12:G18 G20:G28 M12:M18 M20:M28 S12:S18 S20:S28">
      <formula1>listPlayerNames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opLeftCell="A6" workbookViewId="0">
      <selection activeCell="A36" sqref="A36"/>
    </sheetView>
  </sheetViews>
  <sheetFormatPr baseColWidth="10" defaultColWidth="11.5" defaultRowHeight="14" x14ac:dyDescent="0"/>
  <cols>
    <col min="1" max="1" width="25.6640625" style="44" customWidth="1"/>
    <col min="2" max="5" width="11" style="2" customWidth="1"/>
    <col min="7" max="7" width="25.5" customWidth="1"/>
    <col min="13" max="13" width="25.6640625" customWidth="1"/>
    <col min="19" max="19" width="25.6640625" customWidth="1"/>
  </cols>
  <sheetData>
    <row r="1" spans="1:24" ht="14" customHeight="1">
      <c r="B1" s="151" t="s">
        <v>152</v>
      </c>
      <c r="C1" s="151"/>
      <c r="D1" s="151"/>
      <c r="E1" s="151"/>
      <c r="F1" s="151"/>
      <c r="G1" s="44"/>
      <c r="H1" s="151" t="s">
        <v>152</v>
      </c>
      <c r="I1" s="151"/>
      <c r="J1" s="151"/>
      <c r="K1" s="151"/>
      <c r="L1" s="151"/>
      <c r="M1" s="44"/>
      <c r="N1" s="151" t="s">
        <v>152</v>
      </c>
      <c r="O1" s="151"/>
      <c r="P1" s="151"/>
      <c r="Q1" s="151"/>
      <c r="R1" s="151"/>
      <c r="S1" s="44"/>
      <c r="T1" s="151" t="s">
        <v>152</v>
      </c>
      <c r="U1" s="151"/>
      <c r="V1" s="151"/>
      <c r="W1" s="151"/>
      <c r="X1" s="151"/>
    </row>
    <row r="2" spans="1:24" ht="14" customHeight="1">
      <c r="B2" s="151"/>
      <c r="C2" s="151"/>
      <c r="D2" s="151"/>
      <c r="E2" s="151"/>
      <c r="F2" s="151"/>
      <c r="G2" s="44"/>
      <c r="H2" s="151"/>
      <c r="I2" s="151"/>
      <c r="J2" s="151"/>
      <c r="K2" s="151"/>
      <c r="L2" s="151"/>
      <c r="M2" s="44"/>
      <c r="N2" s="151"/>
      <c r="O2" s="151"/>
      <c r="P2" s="151"/>
      <c r="Q2" s="151"/>
      <c r="R2" s="151"/>
      <c r="S2" s="44"/>
      <c r="T2" s="151"/>
      <c r="U2" s="151"/>
      <c r="V2" s="151"/>
      <c r="W2" s="151"/>
      <c r="X2" s="151"/>
    </row>
    <row r="3" spans="1:24" ht="14" customHeight="1">
      <c r="B3" s="151"/>
      <c r="C3" s="151"/>
      <c r="D3" s="151"/>
      <c r="E3" s="151"/>
      <c r="F3" s="151"/>
      <c r="G3" s="44"/>
      <c r="H3" s="151"/>
      <c r="I3" s="151"/>
      <c r="J3" s="151"/>
      <c r="K3" s="151"/>
      <c r="L3" s="151"/>
      <c r="M3" s="44"/>
      <c r="N3" s="151"/>
      <c r="O3" s="151"/>
      <c r="P3" s="151"/>
      <c r="Q3" s="151"/>
      <c r="R3" s="151"/>
      <c r="S3" s="44"/>
      <c r="T3" s="151"/>
      <c r="U3" s="151"/>
      <c r="V3" s="151"/>
      <c r="W3" s="151"/>
      <c r="X3" s="151"/>
    </row>
    <row r="4" spans="1:24" ht="14" customHeight="1">
      <c r="B4" s="151" t="s">
        <v>153</v>
      </c>
      <c r="C4" s="151"/>
      <c r="D4" s="151"/>
      <c r="E4" s="151"/>
      <c r="F4" s="151"/>
      <c r="G4" s="44"/>
      <c r="H4" s="151" t="s">
        <v>153</v>
      </c>
      <c r="I4" s="151"/>
      <c r="J4" s="151"/>
      <c r="K4" s="151"/>
      <c r="L4" s="151"/>
      <c r="M4" s="44"/>
      <c r="N4" s="151" t="s">
        <v>153</v>
      </c>
      <c r="O4" s="151"/>
      <c r="P4" s="151"/>
      <c r="Q4" s="151"/>
      <c r="R4" s="151"/>
      <c r="S4" s="44"/>
      <c r="T4" s="151" t="s">
        <v>153</v>
      </c>
      <c r="U4" s="151"/>
      <c r="V4" s="151"/>
      <c r="W4" s="151"/>
      <c r="X4" s="151"/>
    </row>
    <row r="5" spans="1:24" ht="14" customHeight="1">
      <c r="B5" s="151"/>
      <c r="C5" s="151"/>
      <c r="D5" s="151"/>
      <c r="E5" s="151"/>
      <c r="F5" s="151"/>
      <c r="G5" s="44"/>
      <c r="H5" s="151"/>
      <c r="I5" s="151"/>
      <c r="J5" s="151"/>
      <c r="K5" s="151"/>
      <c r="L5" s="151"/>
      <c r="M5" s="44"/>
      <c r="N5" s="151"/>
      <c r="O5" s="151"/>
      <c r="P5" s="151"/>
      <c r="Q5" s="151"/>
      <c r="R5" s="151"/>
      <c r="S5" s="44"/>
      <c r="T5" s="151"/>
      <c r="U5" s="151"/>
      <c r="V5" s="151"/>
      <c r="W5" s="151"/>
      <c r="X5" s="151"/>
    </row>
    <row r="6" spans="1:24" ht="14" customHeight="1">
      <c r="B6" s="151"/>
      <c r="C6" s="151"/>
      <c r="D6" s="151"/>
      <c r="E6" s="151"/>
      <c r="F6" s="151"/>
      <c r="G6" s="44"/>
      <c r="H6" s="151"/>
      <c r="I6" s="151"/>
      <c r="J6" s="151"/>
      <c r="K6" s="151"/>
      <c r="L6" s="151"/>
      <c r="M6" s="44"/>
      <c r="N6" s="151"/>
      <c r="O6" s="151"/>
      <c r="P6" s="151"/>
      <c r="Q6" s="151"/>
      <c r="R6" s="151"/>
      <c r="S6" s="44"/>
      <c r="T6" s="151"/>
      <c r="U6" s="151"/>
      <c r="V6" s="151"/>
      <c r="W6" s="151"/>
      <c r="X6" s="151"/>
    </row>
    <row r="7" spans="1:24" ht="23">
      <c r="B7" s="156" t="s">
        <v>116</v>
      </c>
      <c r="C7" s="156"/>
      <c r="D7" s="156"/>
      <c r="E7" s="156"/>
      <c r="F7" s="156"/>
      <c r="G7" s="44"/>
      <c r="H7" s="156" t="s">
        <v>116</v>
      </c>
      <c r="I7" s="156"/>
      <c r="J7" s="156"/>
      <c r="K7" s="156"/>
      <c r="L7" s="156"/>
      <c r="M7" s="44"/>
      <c r="N7" s="156" t="s">
        <v>116</v>
      </c>
      <c r="O7" s="156"/>
      <c r="P7" s="156"/>
      <c r="Q7" s="156"/>
      <c r="R7" s="156"/>
      <c r="S7" s="44"/>
      <c r="T7" s="156" t="s">
        <v>116</v>
      </c>
      <c r="U7" s="156"/>
      <c r="V7" s="156"/>
      <c r="W7" s="156"/>
      <c r="X7" s="156"/>
    </row>
    <row r="8" spans="1:24" s="60" customFormat="1" ht="22" customHeight="1">
      <c r="A8" s="59"/>
      <c r="B8" s="157" t="s">
        <v>72</v>
      </c>
      <c r="C8" s="157"/>
      <c r="D8" s="157"/>
      <c r="E8" s="157"/>
      <c r="F8" s="157"/>
      <c r="G8" s="59"/>
      <c r="H8" s="157" t="s">
        <v>71</v>
      </c>
      <c r="I8" s="157"/>
      <c r="J8" s="157"/>
      <c r="K8" s="157"/>
      <c r="L8" s="157"/>
      <c r="M8" s="59"/>
      <c r="N8" s="157" t="s">
        <v>69</v>
      </c>
      <c r="O8" s="157"/>
      <c r="P8" s="157"/>
      <c r="Q8" s="157"/>
      <c r="R8" s="157"/>
      <c r="S8" s="59"/>
      <c r="T8" s="157" t="s">
        <v>70</v>
      </c>
      <c r="U8" s="157"/>
      <c r="V8" s="157"/>
      <c r="W8" s="157"/>
      <c r="X8" s="157"/>
    </row>
    <row r="9" spans="1:24" ht="14" customHeight="1" thickBot="1">
      <c r="B9" s="58"/>
      <c r="C9" s="57"/>
      <c r="D9" s="57"/>
      <c r="E9" s="57"/>
      <c r="F9" s="57"/>
      <c r="G9" s="44"/>
      <c r="H9" s="57"/>
      <c r="I9" s="57"/>
      <c r="J9" s="57"/>
      <c r="K9" s="57"/>
      <c r="L9" s="57"/>
      <c r="M9" s="44"/>
      <c r="N9" s="57"/>
      <c r="O9" s="57"/>
      <c r="P9" s="57"/>
      <c r="Q9" s="57"/>
      <c r="R9" s="57"/>
      <c r="S9" s="44"/>
      <c r="T9" s="57"/>
      <c r="U9" s="57"/>
      <c r="V9" s="57"/>
      <c r="W9" s="57"/>
      <c r="X9" s="57"/>
    </row>
    <row r="10" spans="1:24" ht="14" customHeight="1">
      <c r="A10" s="162"/>
      <c r="B10" s="154" t="s">
        <v>157</v>
      </c>
      <c r="C10" s="152" t="s">
        <v>158</v>
      </c>
      <c r="G10" s="166"/>
      <c r="H10" s="154" t="s">
        <v>157</v>
      </c>
      <c r="I10" s="152" t="s">
        <v>158</v>
      </c>
      <c r="J10" s="56"/>
      <c r="K10" s="58"/>
      <c r="M10" s="166"/>
      <c r="N10" s="154" t="s">
        <v>157</v>
      </c>
      <c r="O10" s="152" t="s">
        <v>158</v>
      </c>
      <c r="P10" s="158"/>
      <c r="Q10" s="159"/>
      <c r="S10" s="166"/>
      <c r="T10" s="160" t="s">
        <v>157</v>
      </c>
      <c r="U10" s="152" t="s">
        <v>158</v>
      </c>
      <c r="V10" s="158"/>
      <c r="W10" s="159"/>
    </row>
    <row r="11" spans="1:24" ht="14" customHeight="1" thickBot="1">
      <c r="A11" s="162"/>
      <c r="B11" s="163"/>
      <c r="C11" s="164"/>
      <c r="G11" s="166"/>
      <c r="H11" s="163"/>
      <c r="I11" s="164"/>
      <c r="J11" s="56"/>
      <c r="K11" s="58"/>
      <c r="M11" s="166"/>
      <c r="N11" s="163"/>
      <c r="O11" s="164"/>
      <c r="P11" s="158"/>
      <c r="Q11" s="159"/>
      <c r="S11" s="166"/>
      <c r="T11" s="165"/>
      <c r="U11" s="164"/>
      <c r="V11" s="158"/>
      <c r="W11" s="159"/>
    </row>
    <row r="12" spans="1:24">
      <c r="A12" s="81" t="s">
        <v>184</v>
      </c>
      <c r="B12" s="110">
        <v>19.5</v>
      </c>
      <c r="C12" s="99">
        <v>17.5</v>
      </c>
      <c r="D12" s="46"/>
      <c r="E12" s="85"/>
      <c r="G12" s="81" t="s">
        <v>179</v>
      </c>
      <c r="H12" s="111">
        <v>4.9400000000000004</v>
      </c>
      <c r="I12" s="99">
        <v>4.6500000000000004</v>
      </c>
      <c r="J12" s="56"/>
      <c r="K12" s="46"/>
      <c r="M12" s="81" t="s">
        <v>106</v>
      </c>
      <c r="N12" s="94">
        <v>52.8</v>
      </c>
      <c r="O12" s="117"/>
      <c r="P12" s="61"/>
      <c r="Q12" s="61"/>
      <c r="R12" s="61"/>
      <c r="S12" s="81" t="s">
        <v>178</v>
      </c>
      <c r="T12" s="110">
        <v>3.13</v>
      </c>
      <c r="U12" s="99">
        <v>3.2</v>
      </c>
    </row>
    <row r="13" spans="1:24">
      <c r="A13" s="81" t="s">
        <v>178</v>
      </c>
      <c r="B13" s="106">
        <v>19</v>
      </c>
      <c r="C13" s="100">
        <v>19.5</v>
      </c>
      <c r="D13" s="86"/>
      <c r="E13" s="85"/>
      <c r="G13" s="81" t="s">
        <v>181</v>
      </c>
      <c r="H13" s="104">
        <v>4.99</v>
      </c>
      <c r="I13" s="100">
        <v>5.05</v>
      </c>
      <c r="J13" s="56"/>
      <c r="K13" s="46"/>
      <c r="M13" s="81" t="s">
        <v>179</v>
      </c>
      <c r="N13" s="104">
        <v>52.5</v>
      </c>
      <c r="O13" s="100">
        <v>50</v>
      </c>
      <c r="P13" s="61"/>
      <c r="Q13" s="61"/>
      <c r="R13" s="61"/>
      <c r="S13" s="81" t="s">
        <v>183</v>
      </c>
      <c r="T13" s="104">
        <v>3.18</v>
      </c>
      <c r="U13" s="100">
        <v>3.28</v>
      </c>
    </row>
    <row r="14" spans="1:24">
      <c r="A14" s="81" t="s">
        <v>177</v>
      </c>
      <c r="B14" s="106">
        <v>19</v>
      </c>
      <c r="C14" s="100">
        <v>19.5</v>
      </c>
      <c r="D14" s="86"/>
      <c r="E14" s="85"/>
      <c r="G14" s="81" t="s">
        <v>103</v>
      </c>
      <c r="H14" s="96">
        <v>5.19</v>
      </c>
      <c r="I14" s="109"/>
      <c r="J14" s="56"/>
      <c r="K14" s="46"/>
      <c r="M14" s="81" t="s">
        <v>183</v>
      </c>
      <c r="N14" s="104">
        <v>51.1</v>
      </c>
      <c r="O14" s="100">
        <v>50.5</v>
      </c>
      <c r="P14" s="61"/>
      <c r="Q14" s="61"/>
      <c r="R14" s="61"/>
      <c r="S14" s="81" t="s">
        <v>101</v>
      </c>
      <c r="T14" s="96">
        <v>3.23</v>
      </c>
      <c r="U14" s="109"/>
    </row>
    <row r="15" spans="1:24">
      <c r="A15" s="81" t="s">
        <v>182</v>
      </c>
      <c r="B15" s="96">
        <v>18.5</v>
      </c>
      <c r="C15" s="100">
        <v>18.5</v>
      </c>
      <c r="D15" s="86"/>
      <c r="E15" s="85"/>
      <c r="G15" s="81" t="s">
        <v>178</v>
      </c>
      <c r="H15" s="106">
        <v>5.27</v>
      </c>
      <c r="I15" s="100">
        <v>5.0599999999999996</v>
      </c>
      <c r="J15" s="56"/>
      <c r="K15" s="46"/>
      <c r="M15" s="81" t="s">
        <v>103</v>
      </c>
      <c r="N15" s="96">
        <v>50</v>
      </c>
      <c r="O15" s="109"/>
      <c r="P15" s="61"/>
      <c r="Q15" s="61"/>
      <c r="R15" s="61"/>
      <c r="S15" s="81" t="s">
        <v>106</v>
      </c>
      <c r="T15" s="96">
        <v>3.24</v>
      </c>
      <c r="U15" s="109"/>
    </row>
    <row r="16" spans="1:24">
      <c r="A16" s="81" t="s">
        <v>176</v>
      </c>
      <c r="B16" s="106">
        <v>18.5</v>
      </c>
      <c r="C16" s="100">
        <v>19</v>
      </c>
      <c r="D16" s="86"/>
      <c r="E16" s="85"/>
      <c r="G16" s="81" t="s">
        <v>183</v>
      </c>
      <c r="H16" s="106">
        <v>5.27</v>
      </c>
      <c r="I16" s="100">
        <v>5.18</v>
      </c>
      <c r="J16" s="56"/>
      <c r="K16" s="46"/>
      <c r="M16" s="81" t="s">
        <v>181</v>
      </c>
      <c r="N16" s="104">
        <v>49</v>
      </c>
      <c r="O16" s="100">
        <v>46.3</v>
      </c>
      <c r="P16" s="61"/>
      <c r="Q16" s="61"/>
      <c r="R16" s="61"/>
      <c r="S16" s="81" t="s">
        <v>180</v>
      </c>
      <c r="T16" s="104">
        <v>3.31</v>
      </c>
      <c r="U16" s="100">
        <v>3.47</v>
      </c>
    </row>
    <row r="17" spans="1:23">
      <c r="A17" s="81" t="s">
        <v>181</v>
      </c>
      <c r="B17" s="106">
        <v>18</v>
      </c>
      <c r="C17" s="100">
        <v>19</v>
      </c>
      <c r="D17" s="86"/>
      <c r="E17" s="85"/>
      <c r="G17" s="81" t="s">
        <v>106</v>
      </c>
      <c r="H17" s="96">
        <v>5.27</v>
      </c>
      <c r="I17" s="109"/>
      <c r="J17" s="56"/>
      <c r="K17" s="46"/>
      <c r="M17" s="81" t="s">
        <v>101</v>
      </c>
      <c r="N17" s="96">
        <v>48.7</v>
      </c>
      <c r="O17" s="109"/>
      <c r="P17" s="61"/>
      <c r="Q17" s="61"/>
      <c r="R17" s="61"/>
      <c r="S17" s="81" t="s">
        <v>181</v>
      </c>
      <c r="T17" s="106">
        <v>3.32</v>
      </c>
      <c r="U17" s="100">
        <v>3.3</v>
      </c>
    </row>
    <row r="18" spans="1:23">
      <c r="A18" s="81" t="s">
        <v>183</v>
      </c>
      <c r="B18" s="106">
        <v>18</v>
      </c>
      <c r="C18" s="100">
        <v>18.5</v>
      </c>
      <c r="D18" s="86"/>
      <c r="E18" s="85"/>
      <c r="G18" s="81" t="s">
        <v>176</v>
      </c>
      <c r="H18" s="104">
        <v>5.3</v>
      </c>
      <c r="I18" s="100">
        <v>5.31</v>
      </c>
      <c r="J18" s="56"/>
      <c r="K18" s="46"/>
      <c r="M18" s="81" t="s">
        <v>180</v>
      </c>
      <c r="N18" s="104">
        <v>48</v>
      </c>
      <c r="O18" s="100">
        <v>46</v>
      </c>
      <c r="P18" s="61"/>
      <c r="Q18" s="61"/>
      <c r="R18" s="61"/>
      <c r="S18" s="81" t="s">
        <v>177</v>
      </c>
      <c r="T18" s="104">
        <v>3.36</v>
      </c>
      <c r="U18" s="100">
        <v>3.37</v>
      </c>
    </row>
    <row r="19" spans="1:23">
      <c r="A19" s="81" t="s">
        <v>179</v>
      </c>
      <c r="B19" s="106">
        <v>17</v>
      </c>
      <c r="C19" s="100">
        <v>17.5</v>
      </c>
      <c r="D19" s="86"/>
      <c r="E19" s="85"/>
      <c r="G19" s="81" t="s">
        <v>101</v>
      </c>
      <c r="H19" s="96">
        <v>5.33</v>
      </c>
      <c r="I19" s="109"/>
      <c r="J19" s="56"/>
      <c r="K19" s="46"/>
      <c r="M19" s="81" t="s">
        <v>176</v>
      </c>
      <c r="N19" s="106">
        <v>46.6</v>
      </c>
      <c r="O19" s="100">
        <v>47.1</v>
      </c>
      <c r="P19" s="61"/>
      <c r="Q19" s="61"/>
      <c r="R19" s="61"/>
      <c r="S19" s="81" t="s">
        <v>179</v>
      </c>
      <c r="T19" s="106">
        <v>3.37</v>
      </c>
      <c r="U19" s="100">
        <v>3.06</v>
      </c>
    </row>
    <row r="20" spans="1:23">
      <c r="A20" s="81" t="s">
        <v>180</v>
      </c>
      <c r="B20" s="106">
        <v>17</v>
      </c>
      <c r="C20" s="100">
        <v>18.5</v>
      </c>
      <c r="D20" s="86"/>
      <c r="E20" s="85"/>
      <c r="G20" s="81" t="s">
        <v>100</v>
      </c>
      <c r="H20" s="96">
        <v>5.36</v>
      </c>
      <c r="I20" s="109"/>
      <c r="J20" s="56"/>
      <c r="K20" s="46"/>
      <c r="M20" s="81" t="s">
        <v>100</v>
      </c>
      <c r="N20" s="96">
        <v>46.3</v>
      </c>
      <c r="O20" s="109"/>
      <c r="P20" s="61"/>
      <c r="Q20" s="61"/>
      <c r="R20" s="61"/>
      <c r="S20" s="81" t="s">
        <v>100</v>
      </c>
      <c r="T20" s="96">
        <v>3.42</v>
      </c>
      <c r="U20" s="109"/>
    </row>
    <row r="21" spans="1:23">
      <c r="A21" s="81" t="s">
        <v>100</v>
      </c>
      <c r="B21" s="96"/>
      <c r="C21" s="100">
        <v>18.5</v>
      </c>
      <c r="D21" s="86"/>
      <c r="E21" s="85"/>
      <c r="G21" s="81" t="s">
        <v>177</v>
      </c>
      <c r="H21" s="106">
        <v>5.39</v>
      </c>
      <c r="I21" s="100">
        <v>5.27</v>
      </c>
      <c r="J21" s="56"/>
      <c r="K21" s="46"/>
      <c r="M21" s="81" t="s">
        <v>178</v>
      </c>
      <c r="N21" s="106">
        <v>44.4</v>
      </c>
      <c r="O21" s="100">
        <v>45.7</v>
      </c>
      <c r="P21" s="61"/>
      <c r="Q21" s="61"/>
      <c r="R21" s="61"/>
      <c r="S21" s="81" t="s">
        <v>182</v>
      </c>
      <c r="T21" s="106">
        <v>3.43</v>
      </c>
      <c r="U21" s="100">
        <v>3.39</v>
      </c>
    </row>
    <row r="22" spans="1:23">
      <c r="A22" s="81" t="s">
        <v>112</v>
      </c>
      <c r="B22" s="96"/>
      <c r="C22" s="100">
        <v>18.5</v>
      </c>
      <c r="D22" s="86"/>
      <c r="E22" s="85"/>
      <c r="G22" s="81" t="s">
        <v>180</v>
      </c>
      <c r="H22" s="106">
        <v>5.39</v>
      </c>
      <c r="I22" s="100">
        <v>5.16</v>
      </c>
      <c r="J22" s="56"/>
      <c r="K22" s="46"/>
      <c r="M22" s="81" t="s">
        <v>182</v>
      </c>
      <c r="N22" s="106">
        <v>44.4</v>
      </c>
      <c r="O22" s="100">
        <v>45</v>
      </c>
      <c r="P22" s="61"/>
      <c r="Q22" s="61"/>
      <c r="R22" s="61"/>
      <c r="S22" s="81" t="s">
        <v>104</v>
      </c>
      <c r="T22" s="96">
        <v>3.46</v>
      </c>
      <c r="U22" s="109"/>
    </row>
    <row r="23" spans="1:23">
      <c r="A23" s="81" t="s">
        <v>103</v>
      </c>
      <c r="B23" s="96"/>
      <c r="C23" s="100">
        <v>18</v>
      </c>
      <c r="D23" s="86"/>
      <c r="E23" s="85"/>
      <c r="G23" s="81" t="s">
        <v>182</v>
      </c>
      <c r="H23" s="106">
        <v>5.55</v>
      </c>
      <c r="I23" s="100">
        <v>5.46</v>
      </c>
      <c r="J23" s="56"/>
      <c r="K23" s="46"/>
      <c r="M23" s="81" t="s">
        <v>104</v>
      </c>
      <c r="N23" s="96">
        <v>43.5</v>
      </c>
      <c r="O23" s="109"/>
      <c r="P23" s="61"/>
      <c r="Q23" s="61"/>
      <c r="R23" s="61"/>
      <c r="S23" s="81" t="s">
        <v>176</v>
      </c>
      <c r="T23" s="106">
        <v>3.49</v>
      </c>
      <c r="U23" s="100">
        <v>3.32</v>
      </c>
    </row>
    <row r="24" spans="1:23">
      <c r="A24" s="81" t="s">
        <v>104</v>
      </c>
      <c r="B24" s="96"/>
      <c r="C24" s="100">
        <v>17</v>
      </c>
      <c r="D24" s="86"/>
      <c r="E24" s="85"/>
      <c r="G24" s="81" t="s">
        <v>104</v>
      </c>
      <c r="H24" s="96">
        <v>5.7</v>
      </c>
      <c r="I24" s="109"/>
      <c r="J24" s="56"/>
      <c r="K24" s="46"/>
      <c r="M24" s="81" t="s">
        <v>112</v>
      </c>
      <c r="N24" s="96">
        <v>42.3</v>
      </c>
      <c r="O24" s="109"/>
      <c r="P24" s="61"/>
      <c r="Q24" s="61"/>
      <c r="R24" s="61"/>
      <c r="S24" s="81" t="s">
        <v>103</v>
      </c>
      <c r="T24" s="96">
        <v>3.54</v>
      </c>
      <c r="U24" s="109"/>
    </row>
    <row r="25" spans="1:23">
      <c r="A25" s="81" t="s">
        <v>106</v>
      </c>
      <c r="B25" s="96"/>
      <c r="C25" s="100">
        <v>18.5</v>
      </c>
      <c r="D25" s="86"/>
      <c r="E25" s="85"/>
      <c r="G25" s="81" t="s">
        <v>112</v>
      </c>
      <c r="H25" s="96">
        <v>5.8</v>
      </c>
      <c r="I25" s="109"/>
      <c r="J25" s="56"/>
      <c r="K25" s="46"/>
      <c r="M25" s="81" t="s">
        <v>177</v>
      </c>
      <c r="N25" s="106">
        <v>41</v>
      </c>
      <c r="O25" s="100">
        <v>46.6</v>
      </c>
      <c r="P25" s="61"/>
      <c r="Q25" s="61"/>
      <c r="R25" s="61"/>
      <c r="S25" s="81" t="s">
        <v>184</v>
      </c>
      <c r="T25" s="106">
        <v>3.55</v>
      </c>
      <c r="U25" s="100">
        <v>3.34</v>
      </c>
    </row>
    <row r="26" spans="1:23">
      <c r="A26" s="81" t="s">
        <v>101</v>
      </c>
      <c r="B26" s="96"/>
      <c r="C26" s="100">
        <v>19.5</v>
      </c>
      <c r="D26" s="86"/>
      <c r="E26" s="85"/>
      <c r="G26" s="81" t="s">
        <v>114</v>
      </c>
      <c r="H26" s="96">
        <v>5.88</v>
      </c>
      <c r="I26" s="100"/>
      <c r="J26" s="56"/>
      <c r="K26" s="46"/>
      <c r="M26" s="81" t="s">
        <v>114</v>
      </c>
      <c r="N26" s="96">
        <v>38.1</v>
      </c>
      <c r="O26" s="109"/>
      <c r="P26" s="61"/>
      <c r="Q26" s="61"/>
      <c r="R26" s="61"/>
      <c r="S26" s="81" t="s">
        <v>114</v>
      </c>
      <c r="T26" s="96">
        <v>3.58</v>
      </c>
      <c r="U26" s="109"/>
    </row>
    <row r="27" spans="1:23" ht="15" thickBot="1">
      <c r="A27" s="81" t="s">
        <v>114</v>
      </c>
      <c r="B27" s="103"/>
      <c r="C27" s="108">
        <v>18.5</v>
      </c>
      <c r="D27" s="86"/>
      <c r="E27" s="85"/>
      <c r="G27" s="81" t="s">
        <v>184</v>
      </c>
      <c r="H27" s="112">
        <v>5.97</v>
      </c>
      <c r="I27" s="108">
        <v>5.35</v>
      </c>
      <c r="J27" s="56"/>
      <c r="K27" s="46"/>
      <c r="M27" s="81" t="s">
        <v>184</v>
      </c>
      <c r="N27" s="112">
        <v>37.299999999999997</v>
      </c>
      <c r="O27" s="108">
        <v>43.6</v>
      </c>
      <c r="P27" s="61"/>
      <c r="Q27" s="61"/>
      <c r="R27" s="61"/>
      <c r="S27" s="81" t="s">
        <v>112</v>
      </c>
      <c r="T27" s="103">
        <v>3.61</v>
      </c>
      <c r="U27" s="118"/>
    </row>
    <row r="28" spans="1:23">
      <c r="A28" s="81"/>
      <c r="B28" s="85"/>
      <c r="C28" s="85"/>
      <c r="D28" s="86"/>
      <c r="E28" s="85"/>
      <c r="G28" s="81"/>
      <c r="H28" s="85"/>
      <c r="I28" s="85"/>
      <c r="J28" s="56"/>
      <c r="K28" s="46"/>
      <c r="M28" s="81"/>
      <c r="N28" s="85"/>
      <c r="O28" s="85"/>
      <c r="S28" s="81"/>
      <c r="T28" s="85"/>
      <c r="U28" s="85"/>
    </row>
    <row r="29" spans="1:23">
      <c r="A29" s="81"/>
      <c r="B29" s="85"/>
      <c r="C29" s="85"/>
      <c r="D29" s="86"/>
      <c r="E29" s="85"/>
      <c r="G29" s="81"/>
      <c r="H29" s="85"/>
      <c r="I29" s="85"/>
      <c r="J29" s="56"/>
      <c r="K29" s="46"/>
      <c r="M29" s="81"/>
      <c r="N29" s="85"/>
      <c r="O29" s="85"/>
      <c r="P29" s="46"/>
      <c r="Q29" s="46"/>
      <c r="S29" s="81"/>
      <c r="T29" s="85"/>
      <c r="U29" s="85"/>
      <c r="V29" s="46"/>
      <c r="W29" s="46"/>
    </row>
    <row r="30" spans="1:23">
      <c r="A30" s="81"/>
      <c r="B30" s="85"/>
      <c r="C30" s="85"/>
      <c r="D30" s="86"/>
      <c r="E30" s="85"/>
      <c r="G30" s="81"/>
      <c r="H30" s="85"/>
      <c r="I30" s="85"/>
      <c r="J30" s="56"/>
      <c r="K30" s="49"/>
      <c r="M30" s="81"/>
      <c r="N30" s="85"/>
      <c r="O30" s="85"/>
      <c r="P30" s="49"/>
      <c r="Q30" s="49"/>
      <c r="S30" s="81"/>
      <c r="T30" s="85"/>
      <c r="U30" s="85"/>
      <c r="V30" s="49"/>
      <c r="W30" s="49"/>
    </row>
    <row r="31" spans="1:23">
      <c r="A31" s="81"/>
      <c r="B31" s="85"/>
      <c r="C31" s="85"/>
      <c r="D31" s="86"/>
      <c r="E31" s="85"/>
      <c r="G31" s="81"/>
      <c r="H31" s="85"/>
      <c r="I31" s="85"/>
      <c r="J31" s="56"/>
      <c r="K31" s="50"/>
      <c r="M31" s="81"/>
      <c r="N31" s="85"/>
      <c r="O31" s="85"/>
      <c r="P31" s="50"/>
      <c r="Q31" s="50"/>
      <c r="S31" s="81"/>
      <c r="T31" s="85"/>
      <c r="U31" s="85"/>
      <c r="V31" s="50"/>
      <c r="W31" s="50"/>
    </row>
    <row r="32" spans="1:23">
      <c r="A32" s="81"/>
      <c r="B32" s="85"/>
      <c r="C32" s="46"/>
      <c r="E32" s="84"/>
      <c r="G32" s="81"/>
      <c r="H32" s="85"/>
      <c r="I32" s="46"/>
      <c r="J32" s="2"/>
      <c r="K32" s="2"/>
      <c r="M32" s="81"/>
      <c r="N32" s="85"/>
      <c r="O32" s="46"/>
      <c r="P32" s="2"/>
      <c r="Q32" s="2"/>
      <c r="S32" s="81"/>
      <c r="T32" s="85"/>
      <c r="U32" s="46"/>
      <c r="V32" s="46"/>
      <c r="W32" s="46"/>
    </row>
    <row r="33" spans="1:23">
      <c r="A33" s="81"/>
      <c r="B33" s="85"/>
      <c r="C33" s="46"/>
      <c r="G33" s="81"/>
      <c r="H33" s="85"/>
      <c r="I33" s="46"/>
      <c r="J33" s="2"/>
      <c r="K33" s="2"/>
      <c r="M33" s="81"/>
      <c r="N33" s="85"/>
      <c r="O33" s="46"/>
      <c r="P33" s="2"/>
      <c r="Q33" s="2"/>
      <c r="S33" s="81"/>
      <c r="T33" s="85"/>
      <c r="U33" s="46"/>
      <c r="V33" s="2"/>
      <c r="W33" s="2"/>
    </row>
    <row r="34" spans="1:23" ht="15" thickBot="1">
      <c r="G34" s="44"/>
      <c r="H34" s="2"/>
      <c r="I34" s="2"/>
      <c r="J34" s="2"/>
      <c r="K34" s="2"/>
      <c r="M34" s="44"/>
      <c r="N34" s="2"/>
      <c r="O34" s="2"/>
      <c r="P34" s="2"/>
      <c r="Q34" s="2"/>
      <c r="S34" s="44"/>
      <c r="T34" s="2"/>
      <c r="U34" s="2"/>
      <c r="V34" s="2"/>
      <c r="W34" s="2"/>
    </row>
    <row r="35" spans="1:23">
      <c r="B35" s="53">
        <f>AVERAGE(B12:B33)</f>
        <v>18.277777777777779</v>
      </c>
      <c r="C35" s="53">
        <f>AVERAGE(C12:C33)</f>
        <v>18.5</v>
      </c>
      <c r="G35" s="45" t="s">
        <v>154</v>
      </c>
      <c r="H35" s="80">
        <f>AVERAGE(H12:H33)</f>
        <v>5.4124999999999988</v>
      </c>
      <c r="I35" s="80">
        <f>AVERAGE(I12:I33)</f>
        <v>5.1655555555555548</v>
      </c>
      <c r="J35" s="2"/>
      <c r="K35" s="2"/>
      <c r="M35" s="45" t="s">
        <v>154</v>
      </c>
      <c r="N35" s="53">
        <f>AVERAGE(N12:N33)</f>
        <v>46</v>
      </c>
      <c r="O35" s="53">
        <f>AVERAGE(O12:O33)</f>
        <v>46.75555555555556</v>
      </c>
      <c r="P35" s="2"/>
      <c r="Q35" s="2"/>
      <c r="S35" s="45" t="s">
        <v>154</v>
      </c>
      <c r="T35" s="53">
        <f>AVERAGE(T12:T33)</f>
        <v>3.3887499999999999</v>
      </c>
      <c r="U35" s="53">
        <f>AVERAGE(U12:U33)</f>
        <v>3.3033333333333332</v>
      </c>
      <c r="V35" s="2"/>
      <c r="W35" s="2"/>
    </row>
    <row r="36" spans="1:23" ht="15" thickBot="1">
      <c r="B36" s="54">
        <v>18.46</v>
      </c>
      <c r="C36" s="54">
        <v>18.260000000000002</v>
      </c>
      <c r="G36" s="45" t="s">
        <v>155</v>
      </c>
      <c r="H36" s="54">
        <v>5.32</v>
      </c>
      <c r="I36" s="54">
        <v>5.31</v>
      </c>
      <c r="J36" s="2"/>
      <c r="K36" s="2"/>
      <c r="M36" s="45" t="s">
        <v>155</v>
      </c>
      <c r="N36" s="54">
        <v>45.4</v>
      </c>
      <c r="O36" s="54">
        <v>45.6</v>
      </c>
      <c r="P36" s="2"/>
      <c r="Q36" s="2"/>
      <c r="S36" s="45" t="s">
        <v>155</v>
      </c>
      <c r="T36" s="54">
        <v>3.43</v>
      </c>
      <c r="U36" s="54">
        <v>3.37</v>
      </c>
      <c r="V36" s="2"/>
      <c r="W36" s="2"/>
    </row>
    <row r="37" spans="1:23">
      <c r="G37" s="44"/>
      <c r="H37" s="2"/>
      <c r="I37" s="2"/>
      <c r="J37" s="2"/>
      <c r="K37" s="2"/>
      <c r="M37" s="44"/>
      <c r="N37" s="2"/>
      <c r="O37" s="2"/>
      <c r="P37" s="2"/>
      <c r="Q37" s="2"/>
      <c r="S37" s="44"/>
      <c r="T37" s="2"/>
      <c r="U37" s="2"/>
      <c r="V37" s="2"/>
      <c r="W37" s="2"/>
    </row>
    <row r="38" spans="1:23">
      <c r="G38" s="44"/>
      <c r="H38" s="2"/>
      <c r="I38" s="2"/>
      <c r="J38" s="2"/>
      <c r="K38" s="2"/>
      <c r="M38" s="44"/>
      <c r="N38" s="2"/>
      <c r="O38" s="2"/>
      <c r="P38" s="2"/>
      <c r="Q38" s="2"/>
      <c r="S38" s="44"/>
      <c r="T38" s="2"/>
      <c r="U38" s="2"/>
      <c r="V38" s="2"/>
      <c r="W38" s="2"/>
    </row>
    <row r="39" spans="1:23">
      <c r="G39" s="44"/>
      <c r="H39" s="2"/>
      <c r="I39" s="2"/>
      <c r="J39" s="2"/>
      <c r="K39" s="2"/>
      <c r="M39" s="44"/>
      <c r="N39" s="2"/>
      <c r="O39" s="2"/>
      <c r="P39" s="2"/>
      <c r="Q39" s="2"/>
      <c r="S39" s="44"/>
      <c r="T39" s="2"/>
      <c r="U39" s="2"/>
      <c r="V39" s="2"/>
      <c r="W39" s="2"/>
    </row>
    <row r="40" spans="1:23">
      <c r="G40" s="44"/>
      <c r="H40" s="2"/>
      <c r="I40" s="2"/>
      <c r="J40" s="2"/>
      <c r="K40" s="2"/>
      <c r="M40" s="44"/>
      <c r="N40" s="2"/>
      <c r="O40" s="2"/>
      <c r="P40" s="2"/>
      <c r="Q40" s="2"/>
      <c r="S40" s="44"/>
      <c r="T40" s="2"/>
      <c r="U40" s="2"/>
      <c r="V40" s="2"/>
      <c r="W40" s="2"/>
    </row>
    <row r="41" spans="1:23">
      <c r="G41" s="44"/>
      <c r="H41" s="2"/>
      <c r="I41" s="2"/>
      <c r="J41" s="2"/>
      <c r="K41" s="2"/>
      <c r="M41" s="44"/>
      <c r="N41" s="2"/>
      <c r="O41" s="2"/>
      <c r="P41" s="2"/>
      <c r="Q41" s="2"/>
      <c r="S41" s="44"/>
      <c r="T41" s="2"/>
      <c r="U41" s="2"/>
      <c r="V41" s="2"/>
      <c r="W41" s="2"/>
    </row>
    <row r="42" spans="1:23">
      <c r="G42" s="44"/>
      <c r="H42" s="2"/>
      <c r="I42" s="2"/>
      <c r="J42" s="2"/>
      <c r="K42" s="2"/>
      <c r="M42" s="44"/>
      <c r="N42" s="2"/>
      <c r="O42" s="2"/>
      <c r="P42" s="2"/>
      <c r="Q42" s="2"/>
      <c r="S42" s="44"/>
      <c r="T42" s="2"/>
      <c r="U42" s="2"/>
      <c r="V42" s="2"/>
      <c r="W42" s="2"/>
    </row>
    <row r="43" spans="1:23">
      <c r="G43" s="44"/>
      <c r="H43" s="2"/>
      <c r="I43" s="2"/>
      <c r="J43" s="2"/>
      <c r="K43" s="2"/>
      <c r="M43" s="44"/>
      <c r="N43" s="2"/>
      <c r="O43" s="2"/>
      <c r="P43" s="2"/>
      <c r="Q43" s="2"/>
      <c r="S43" s="44"/>
      <c r="T43" s="2"/>
      <c r="U43" s="2"/>
      <c r="V43" s="2"/>
      <c r="W43" s="2"/>
    </row>
    <row r="44" spans="1:23">
      <c r="G44" s="44"/>
      <c r="H44" s="2"/>
      <c r="I44" s="2"/>
      <c r="J44" s="2"/>
      <c r="K44" s="2"/>
      <c r="M44" s="44"/>
      <c r="N44" s="2"/>
      <c r="O44" s="2"/>
      <c r="P44" s="2"/>
      <c r="Q44" s="2"/>
      <c r="S44" s="44"/>
      <c r="T44" s="2"/>
      <c r="U44" s="2"/>
      <c r="V44" s="2"/>
      <c r="W44" s="2"/>
    </row>
    <row r="45" spans="1:23">
      <c r="G45" s="44"/>
      <c r="H45" s="2"/>
      <c r="I45" s="2"/>
      <c r="J45" s="2"/>
      <c r="K45" s="2"/>
      <c r="M45" s="44"/>
      <c r="N45" s="2"/>
      <c r="O45" s="2"/>
      <c r="P45" s="2"/>
      <c r="Q45" s="2"/>
      <c r="S45" s="44"/>
      <c r="T45" s="2"/>
      <c r="U45" s="2"/>
      <c r="V45" s="2"/>
      <c r="W45" s="2"/>
    </row>
    <row r="46" spans="1:23">
      <c r="G46" s="44"/>
      <c r="H46" s="2"/>
      <c r="I46" s="2"/>
      <c r="J46" s="2"/>
      <c r="K46" s="2"/>
      <c r="M46" s="44"/>
      <c r="N46" s="2"/>
      <c r="O46" s="2"/>
      <c r="P46" s="2"/>
      <c r="Q46" s="2"/>
      <c r="S46" s="44"/>
      <c r="T46" s="2"/>
      <c r="U46" s="2"/>
      <c r="V46" s="2"/>
      <c r="W46" s="2"/>
    </row>
    <row r="47" spans="1:23">
      <c r="G47" s="44"/>
      <c r="H47" s="2"/>
      <c r="I47" s="2"/>
      <c r="J47" s="2"/>
      <c r="K47" s="2"/>
      <c r="M47" s="44"/>
      <c r="N47" s="2"/>
      <c r="O47" s="2"/>
      <c r="P47" s="2"/>
      <c r="Q47" s="2"/>
      <c r="S47" s="44"/>
      <c r="T47" s="2"/>
      <c r="U47" s="2"/>
      <c r="V47" s="2"/>
      <c r="W47" s="2"/>
    </row>
    <row r="48" spans="1:23">
      <c r="G48" s="44"/>
      <c r="H48" s="2"/>
      <c r="I48" s="2"/>
      <c r="J48" s="2"/>
      <c r="K48" s="2"/>
      <c r="M48" s="44"/>
      <c r="N48" s="2"/>
      <c r="O48" s="2"/>
      <c r="P48" s="2"/>
      <c r="Q48" s="2"/>
      <c r="S48" s="44"/>
      <c r="T48" s="2"/>
      <c r="U48" s="2"/>
      <c r="V48" s="2"/>
      <c r="W48" s="2"/>
    </row>
  </sheetData>
  <sortState ref="S13:U27">
    <sortCondition ref="T12:T27"/>
  </sortState>
  <mergeCells count="32">
    <mergeCell ref="W10:W11"/>
    <mergeCell ref="G10:G11"/>
    <mergeCell ref="M10:M11"/>
    <mergeCell ref="S10:S11"/>
    <mergeCell ref="O10:O11"/>
    <mergeCell ref="P10:P11"/>
    <mergeCell ref="Q10:Q11"/>
    <mergeCell ref="T10:T11"/>
    <mergeCell ref="U10:U11"/>
    <mergeCell ref="V10:V11"/>
    <mergeCell ref="N10:N11"/>
    <mergeCell ref="A10:A11"/>
    <mergeCell ref="B10:B11"/>
    <mergeCell ref="C10:C11"/>
    <mergeCell ref="H10:H11"/>
    <mergeCell ref="I10:I11"/>
    <mergeCell ref="B7:F7"/>
    <mergeCell ref="H7:L7"/>
    <mergeCell ref="N7:R7"/>
    <mergeCell ref="T7:X7"/>
    <mergeCell ref="B8:F8"/>
    <mergeCell ref="H8:L8"/>
    <mergeCell ref="N8:R8"/>
    <mergeCell ref="T8:X8"/>
    <mergeCell ref="B1:F3"/>
    <mergeCell ref="H1:L3"/>
    <mergeCell ref="N1:R3"/>
    <mergeCell ref="T1:X3"/>
    <mergeCell ref="B4:F6"/>
    <mergeCell ref="H4:L6"/>
    <mergeCell ref="N4:R6"/>
    <mergeCell ref="T4:X6"/>
  </mergeCells>
  <phoneticPr fontId="7" type="noConversion"/>
  <dataValidations count="1">
    <dataValidation type="list" allowBlank="1" showInputMessage="1" showErrorMessage="1" sqref="M28 A18 A20:A21 A28 G28 G12:G15 M12:M15 A12:A15 G18 G20:G21 M18 M20:M21 S18 S20:S21 S28 S12:S15">
      <formula1>listPlayerNames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TeamReport</vt:lpstr>
      <vt:lpstr>PlayerReport</vt:lpstr>
      <vt:lpstr>FormulaReport</vt:lpstr>
      <vt:lpstr>ControlPanel</vt:lpstr>
      <vt:lpstr>Database</vt:lpstr>
      <vt:lpstr>Pivots</vt:lpstr>
      <vt:lpstr>U13</vt:lpstr>
      <vt:lpstr>U14</vt:lpstr>
      <vt:lpstr>U15</vt:lpstr>
      <vt:lpstr>U16</vt:lpstr>
      <vt:lpstr>U19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johnl</dc:creator>
  <cp:lastModifiedBy>James Catton</cp:lastModifiedBy>
  <cp:lastPrinted>2017-06-14T22:59:57Z</cp:lastPrinted>
  <dcterms:created xsi:type="dcterms:W3CDTF">2016-05-30T00:55:05Z</dcterms:created>
  <dcterms:modified xsi:type="dcterms:W3CDTF">2017-08-11T14:02:48Z</dcterms:modified>
</cp:coreProperties>
</file>